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Data\Svítkov\Popkovická III etapa\VÝKAZ VÝMĚR\"/>
    </mc:Choice>
  </mc:AlternateContent>
  <xr:revisionPtr revIDLastSave="0" documentId="8_{501F8F0A-F1AA-4295-B94E-97C539CBF4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851-01 - IO 01 - Kanalizace" sheetId="2" r:id="rId2"/>
    <sheet name="851-10 - VON 01 - Vedlejč..." sheetId="3" r:id="rId3"/>
  </sheets>
  <definedNames>
    <definedName name="_xlnm._FilterDatabase" localSheetId="1" hidden="1">'851-01 - IO 01 - Kanalizace'!$C$127:$K$893</definedName>
    <definedName name="_xlnm._FilterDatabase" localSheetId="2" hidden="1">'851-10 - VON 01 - Vedlejč...'!$C$120:$K$170</definedName>
    <definedName name="_xlnm.Print_Titles" localSheetId="1">'851-01 - IO 01 - Kanalizace'!$127:$127</definedName>
    <definedName name="_xlnm.Print_Titles" localSheetId="2">'851-10 - VON 01 - Vedlejč...'!$120:$120</definedName>
    <definedName name="_xlnm.Print_Titles" localSheetId="0">'Rekapitulace stavby'!$92:$92</definedName>
    <definedName name="_xlnm.Print_Area" localSheetId="1">'851-01 - IO 01 - Kanalizace'!$C$4:$J$76,'851-01 - IO 01 - Kanalizace'!$C$82:$J$109,'851-01 - IO 01 - Kanalizace'!$C$115:$K$893</definedName>
    <definedName name="_xlnm.Print_Area" localSheetId="2">'851-10 - VON 01 - Vedlejč...'!$C$4:$J$76,'851-10 - VON 01 - Vedlejč...'!$C$82:$J$102,'851-10 - VON 01 - Vedlejč...'!$C$108:$K$170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64" i="3"/>
  <c r="BH164" i="3"/>
  <c r="BG164" i="3"/>
  <c r="BF164" i="3"/>
  <c r="T164" i="3"/>
  <c r="T163" i="3"/>
  <c r="R164" i="3"/>
  <c r="R163" i="3" s="1"/>
  <c r="P164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89" i="3"/>
  <c r="E7" i="3"/>
  <c r="E85" i="3" s="1"/>
  <c r="R440" i="2"/>
  <c r="J37" i="2"/>
  <c r="J36" i="2"/>
  <c r="AY95" i="1"/>
  <c r="J35" i="2"/>
  <c r="AX95" i="1" s="1"/>
  <c r="BI890" i="2"/>
  <c r="BH890" i="2"/>
  <c r="BG890" i="2"/>
  <c r="BF890" i="2"/>
  <c r="T890" i="2"/>
  <c r="T889" i="2"/>
  <c r="T888" i="2"/>
  <c r="R890" i="2"/>
  <c r="R889" i="2" s="1"/>
  <c r="R888" i="2" s="1"/>
  <c r="P890" i="2"/>
  <c r="P889" i="2" s="1"/>
  <c r="P888" i="2" s="1"/>
  <c r="BI885" i="2"/>
  <c r="BH885" i="2"/>
  <c r="BG885" i="2"/>
  <c r="BF885" i="2"/>
  <c r="T885" i="2"/>
  <c r="T884" i="2"/>
  <c r="R885" i="2"/>
  <c r="R884" i="2" s="1"/>
  <c r="P885" i="2"/>
  <c r="P884" i="2"/>
  <c r="BI880" i="2"/>
  <c r="BH880" i="2"/>
  <c r="BG880" i="2"/>
  <c r="BF880" i="2"/>
  <c r="T880" i="2"/>
  <c r="R880" i="2"/>
  <c r="P880" i="2"/>
  <c r="BI875" i="2"/>
  <c r="BH875" i="2"/>
  <c r="BG875" i="2"/>
  <c r="BF875" i="2"/>
  <c r="T875" i="2"/>
  <c r="R875" i="2"/>
  <c r="P875" i="2"/>
  <c r="BI870" i="2"/>
  <c r="BH870" i="2"/>
  <c r="BG870" i="2"/>
  <c r="BF870" i="2"/>
  <c r="T870" i="2"/>
  <c r="R870" i="2"/>
  <c r="P870" i="2"/>
  <c r="BI865" i="2"/>
  <c r="BH865" i="2"/>
  <c r="BG865" i="2"/>
  <c r="BF865" i="2"/>
  <c r="T865" i="2"/>
  <c r="R865" i="2"/>
  <c r="P865" i="2"/>
  <c r="BI862" i="2"/>
  <c r="BH862" i="2"/>
  <c r="BG862" i="2"/>
  <c r="BF862" i="2"/>
  <c r="T862" i="2"/>
  <c r="R862" i="2"/>
  <c r="P862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45" i="2"/>
  <c r="BH845" i="2"/>
  <c r="BG845" i="2"/>
  <c r="BF845" i="2"/>
  <c r="T845" i="2"/>
  <c r="R845" i="2"/>
  <c r="P845" i="2"/>
  <c r="BI836" i="2"/>
  <c r="BH836" i="2"/>
  <c r="BG836" i="2"/>
  <c r="BF836" i="2"/>
  <c r="T836" i="2"/>
  <c r="R836" i="2"/>
  <c r="P836" i="2"/>
  <c r="BI827" i="2"/>
  <c r="BH827" i="2"/>
  <c r="BG827" i="2"/>
  <c r="BF827" i="2"/>
  <c r="T827" i="2"/>
  <c r="R827" i="2"/>
  <c r="P827" i="2"/>
  <c r="BI818" i="2"/>
  <c r="BH818" i="2"/>
  <c r="BG818" i="2"/>
  <c r="BF818" i="2"/>
  <c r="T818" i="2"/>
  <c r="R818" i="2"/>
  <c r="P818" i="2"/>
  <c r="BI809" i="2"/>
  <c r="BH809" i="2"/>
  <c r="BG809" i="2"/>
  <c r="BF809" i="2"/>
  <c r="T809" i="2"/>
  <c r="R809" i="2"/>
  <c r="P809" i="2"/>
  <c r="BI804" i="2"/>
  <c r="BH804" i="2"/>
  <c r="BG804" i="2"/>
  <c r="BF804" i="2"/>
  <c r="T804" i="2"/>
  <c r="R804" i="2"/>
  <c r="P804" i="2"/>
  <c r="BI799" i="2"/>
  <c r="BH799" i="2"/>
  <c r="BG799" i="2"/>
  <c r="BF799" i="2"/>
  <c r="T799" i="2"/>
  <c r="R799" i="2"/>
  <c r="P799" i="2"/>
  <c r="BI794" i="2"/>
  <c r="BH794" i="2"/>
  <c r="BG794" i="2"/>
  <c r="BF794" i="2"/>
  <c r="T794" i="2"/>
  <c r="R794" i="2"/>
  <c r="P794" i="2"/>
  <c r="BI783" i="2"/>
  <c r="BH783" i="2"/>
  <c r="BG783" i="2"/>
  <c r="BF783" i="2"/>
  <c r="T783" i="2"/>
  <c r="R783" i="2"/>
  <c r="P783" i="2"/>
  <c r="BI772" i="2"/>
  <c r="BH772" i="2"/>
  <c r="BG772" i="2"/>
  <c r="BF772" i="2"/>
  <c r="T772" i="2"/>
  <c r="R772" i="2"/>
  <c r="P772" i="2"/>
  <c r="BI763" i="2"/>
  <c r="BH763" i="2"/>
  <c r="BG763" i="2"/>
  <c r="BF763" i="2"/>
  <c r="T763" i="2"/>
  <c r="R763" i="2"/>
  <c r="P763" i="2"/>
  <c r="BI755" i="2"/>
  <c r="BH755" i="2"/>
  <c r="BG755" i="2"/>
  <c r="BF755" i="2"/>
  <c r="T755" i="2"/>
  <c r="R755" i="2"/>
  <c r="P755" i="2"/>
  <c r="BI747" i="2"/>
  <c r="BH747" i="2"/>
  <c r="BG747" i="2"/>
  <c r="BF747" i="2"/>
  <c r="T747" i="2"/>
  <c r="R747" i="2"/>
  <c r="P747" i="2"/>
  <c r="BI739" i="2"/>
  <c r="BH739" i="2"/>
  <c r="BG739" i="2"/>
  <c r="BF739" i="2"/>
  <c r="T739" i="2"/>
  <c r="R739" i="2"/>
  <c r="P739" i="2"/>
  <c r="BI733" i="2"/>
  <c r="BH733" i="2"/>
  <c r="BG733" i="2"/>
  <c r="BF733" i="2"/>
  <c r="T733" i="2"/>
  <c r="R733" i="2"/>
  <c r="P733" i="2"/>
  <c r="BI726" i="2"/>
  <c r="BH726" i="2"/>
  <c r="BG726" i="2"/>
  <c r="BF726" i="2"/>
  <c r="T726" i="2"/>
  <c r="R726" i="2"/>
  <c r="P726" i="2"/>
  <c r="BI720" i="2"/>
  <c r="BH720" i="2"/>
  <c r="BG720" i="2"/>
  <c r="BF720" i="2"/>
  <c r="T720" i="2"/>
  <c r="R720" i="2"/>
  <c r="P720" i="2"/>
  <c r="BI716" i="2"/>
  <c r="BH716" i="2"/>
  <c r="BG716" i="2"/>
  <c r="BF716" i="2"/>
  <c r="T716" i="2"/>
  <c r="R716" i="2"/>
  <c r="P716" i="2"/>
  <c r="BI706" i="2"/>
  <c r="BH706" i="2"/>
  <c r="BG706" i="2"/>
  <c r="BF706" i="2"/>
  <c r="T706" i="2"/>
  <c r="R706" i="2"/>
  <c r="P706" i="2"/>
  <c r="BI702" i="2"/>
  <c r="BH702" i="2"/>
  <c r="BG702" i="2"/>
  <c r="BF702" i="2"/>
  <c r="T702" i="2"/>
  <c r="R702" i="2"/>
  <c r="P702" i="2"/>
  <c r="BI697" i="2"/>
  <c r="BH697" i="2"/>
  <c r="BG697" i="2"/>
  <c r="BF697" i="2"/>
  <c r="T697" i="2"/>
  <c r="R697" i="2"/>
  <c r="P697" i="2"/>
  <c r="BI692" i="2"/>
  <c r="BH692" i="2"/>
  <c r="BG692" i="2"/>
  <c r="BF692" i="2"/>
  <c r="T692" i="2"/>
  <c r="R692" i="2"/>
  <c r="P692" i="2"/>
  <c r="BI688" i="2"/>
  <c r="BH688" i="2"/>
  <c r="BG688" i="2"/>
  <c r="BF688" i="2"/>
  <c r="T688" i="2"/>
  <c r="R688" i="2"/>
  <c r="P688" i="2"/>
  <c r="BI684" i="2"/>
  <c r="BH684" i="2"/>
  <c r="BG684" i="2"/>
  <c r="BF684" i="2"/>
  <c r="T684" i="2"/>
  <c r="R684" i="2"/>
  <c r="P684" i="2"/>
  <c r="BI679" i="2"/>
  <c r="BH679" i="2"/>
  <c r="BG679" i="2"/>
  <c r="BF679" i="2"/>
  <c r="T679" i="2"/>
  <c r="R679" i="2"/>
  <c r="P679" i="2"/>
  <c r="BI675" i="2"/>
  <c r="BH675" i="2"/>
  <c r="BG675" i="2"/>
  <c r="BF675" i="2"/>
  <c r="T675" i="2"/>
  <c r="R675" i="2"/>
  <c r="P675" i="2"/>
  <c r="BI670" i="2"/>
  <c r="BH670" i="2"/>
  <c r="BG670" i="2"/>
  <c r="BF670" i="2"/>
  <c r="T670" i="2"/>
  <c r="R670" i="2"/>
  <c r="P670" i="2"/>
  <c r="BI666" i="2"/>
  <c r="BH666" i="2"/>
  <c r="BG666" i="2"/>
  <c r="BF666" i="2"/>
  <c r="T666" i="2"/>
  <c r="R666" i="2"/>
  <c r="P666" i="2"/>
  <c r="BI661" i="2"/>
  <c r="BH661" i="2"/>
  <c r="BG661" i="2"/>
  <c r="BF661" i="2"/>
  <c r="T661" i="2"/>
  <c r="R661" i="2"/>
  <c r="P661" i="2"/>
  <c r="BI657" i="2"/>
  <c r="BH657" i="2"/>
  <c r="BG657" i="2"/>
  <c r="BF657" i="2"/>
  <c r="T657" i="2"/>
  <c r="R657" i="2"/>
  <c r="P657" i="2"/>
  <c r="BI653" i="2"/>
  <c r="BH653" i="2"/>
  <c r="BG653" i="2"/>
  <c r="BF653" i="2"/>
  <c r="T653" i="2"/>
  <c r="R653" i="2"/>
  <c r="P653" i="2"/>
  <c r="BI648" i="2"/>
  <c r="BH648" i="2"/>
  <c r="BG648" i="2"/>
  <c r="BF648" i="2"/>
  <c r="T648" i="2"/>
  <c r="R648" i="2"/>
  <c r="P648" i="2"/>
  <c r="BI641" i="2"/>
  <c r="BH641" i="2"/>
  <c r="BG641" i="2"/>
  <c r="BF641" i="2"/>
  <c r="T641" i="2"/>
  <c r="R641" i="2"/>
  <c r="P641" i="2"/>
  <c r="BI634" i="2"/>
  <c r="BH634" i="2"/>
  <c r="BG634" i="2"/>
  <c r="BF634" i="2"/>
  <c r="T634" i="2"/>
  <c r="R634" i="2"/>
  <c r="P634" i="2"/>
  <c r="BI632" i="2"/>
  <c r="BH632" i="2"/>
  <c r="BG632" i="2"/>
  <c r="BF632" i="2"/>
  <c r="T632" i="2"/>
  <c r="R632" i="2"/>
  <c r="P632" i="2"/>
  <c r="BI625" i="2"/>
  <c r="BH625" i="2"/>
  <c r="BG625" i="2"/>
  <c r="BF625" i="2"/>
  <c r="T625" i="2"/>
  <c r="R625" i="2"/>
  <c r="P625" i="2"/>
  <c r="BI621" i="2"/>
  <c r="BH621" i="2"/>
  <c r="BG621" i="2"/>
  <c r="BF621" i="2"/>
  <c r="T621" i="2"/>
  <c r="R621" i="2"/>
  <c r="P621" i="2"/>
  <c r="BI615" i="2"/>
  <c r="BH615" i="2"/>
  <c r="BG615" i="2"/>
  <c r="BF615" i="2"/>
  <c r="T615" i="2"/>
  <c r="R615" i="2"/>
  <c r="P615" i="2"/>
  <c r="BI609" i="2"/>
  <c r="BH609" i="2"/>
  <c r="BG609" i="2"/>
  <c r="BF609" i="2"/>
  <c r="T609" i="2"/>
  <c r="R609" i="2"/>
  <c r="P609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BI590" i="2"/>
  <c r="BH590" i="2"/>
  <c r="BG590" i="2"/>
  <c r="BF590" i="2"/>
  <c r="T590" i="2"/>
  <c r="R590" i="2"/>
  <c r="P590" i="2"/>
  <c r="BI583" i="2"/>
  <c r="BH583" i="2"/>
  <c r="BG583" i="2"/>
  <c r="BF583" i="2"/>
  <c r="T583" i="2"/>
  <c r="R583" i="2"/>
  <c r="P583" i="2"/>
  <c r="BI572" i="2"/>
  <c r="BH572" i="2"/>
  <c r="BG572" i="2"/>
  <c r="BF572" i="2"/>
  <c r="T572" i="2"/>
  <c r="R572" i="2"/>
  <c r="P572" i="2"/>
  <c r="BI561" i="2"/>
  <c r="BH561" i="2"/>
  <c r="BG561" i="2"/>
  <c r="BF561" i="2"/>
  <c r="T561" i="2"/>
  <c r="R561" i="2"/>
  <c r="P561" i="2"/>
  <c r="BI550" i="2"/>
  <c r="BH550" i="2"/>
  <c r="BG550" i="2"/>
  <c r="BF550" i="2"/>
  <c r="T550" i="2"/>
  <c r="R550" i="2"/>
  <c r="P550" i="2"/>
  <c r="BI537" i="2"/>
  <c r="BH537" i="2"/>
  <c r="BG537" i="2"/>
  <c r="BF537" i="2"/>
  <c r="T537" i="2"/>
  <c r="R537" i="2"/>
  <c r="P537" i="2"/>
  <c r="BI526" i="2"/>
  <c r="BH526" i="2"/>
  <c r="BG526" i="2"/>
  <c r="BF526" i="2"/>
  <c r="T526" i="2"/>
  <c r="R526" i="2"/>
  <c r="P526" i="2"/>
  <c r="BI513" i="2"/>
  <c r="BH513" i="2"/>
  <c r="BG513" i="2"/>
  <c r="BF513" i="2"/>
  <c r="T513" i="2"/>
  <c r="R513" i="2"/>
  <c r="P513" i="2"/>
  <c r="BI503" i="2"/>
  <c r="BH503" i="2"/>
  <c r="BG503" i="2"/>
  <c r="BF503" i="2"/>
  <c r="T503" i="2"/>
  <c r="R503" i="2"/>
  <c r="P503" i="2"/>
  <c r="BI494" i="2"/>
  <c r="BH494" i="2"/>
  <c r="BG494" i="2"/>
  <c r="BF494" i="2"/>
  <c r="T494" i="2"/>
  <c r="R494" i="2"/>
  <c r="P494" i="2"/>
  <c r="BI487" i="2"/>
  <c r="BH487" i="2"/>
  <c r="BG487" i="2"/>
  <c r="BF487" i="2"/>
  <c r="T487" i="2"/>
  <c r="R487" i="2"/>
  <c r="P487" i="2"/>
  <c r="BI482" i="2"/>
  <c r="BH482" i="2"/>
  <c r="BG482" i="2"/>
  <c r="BF482" i="2"/>
  <c r="T482" i="2"/>
  <c r="R482" i="2"/>
  <c r="P482" i="2"/>
  <c r="BI478" i="2"/>
  <c r="BH478" i="2"/>
  <c r="BG478" i="2"/>
  <c r="BF478" i="2"/>
  <c r="T478" i="2"/>
  <c r="R478" i="2"/>
  <c r="P478" i="2"/>
  <c r="BI473" i="2"/>
  <c r="BH473" i="2"/>
  <c r="BG473" i="2"/>
  <c r="BF473" i="2"/>
  <c r="T473" i="2"/>
  <c r="R473" i="2"/>
  <c r="P473" i="2"/>
  <c r="BI467" i="2"/>
  <c r="BH467" i="2"/>
  <c r="BG467" i="2"/>
  <c r="BF467" i="2"/>
  <c r="T467" i="2"/>
  <c r="R467" i="2"/>
  <c r="P467" i="2"/>
  <c r="BI460" i="2"/>
  <c r="BH460" i="2"/>
  <c r="BG460" i="2"/>
  <c r="BF460" i="2"/>
  <c r="T460" i="2"/>
  <c r="R460" i="2"/>
  <c r="P460" i="2"/>
  <c r="BI451" i="2"/>
  <c r="BH451" i="2"/>
  <c r="BG451" i="2"/>
  <c r="BF451" i="2"/>
  <c r="T451" i="2"/>
  <c r="R451" i="2"/>
  <c r="P451" i="2"/>
  <c r="BI441" i="2"/>
  <c r="BH441" i="2"/>
  <c r="BG441" i="2"/>
  <c r="BF441" i="2"/>
  <c r="T441" i="2"/>
  <c r="T440" i="2" s="1"/>
  <c r="R441" i="2"/>
  <c r="P441" i="2"/>
  <c r="P440" i="2" s="1"/>
  <c r="BI433" i="2"/>
  <c r="BH433" i="2"/>
  <c r="BG433" i="2"/>
  <c r="BF433" i="2"/>
  <c r="T433" i="2"/>
  <c r="R433" i="2"/>
  <c r="P433" i="2"/>
  <c r="BI426" i="2"/>
  <c r="BH426" i="2"/>
  <c r="BG426" i="2"/>
  <c r="BF426" i="2"/>
  <c r="T426" i="2"/>
  <c r="R426" i="2"/>
  <c r="P426" i="2"/>
  <c r="BI417" i="2"/>
  <c r="BH417" i="2"/>
  <c r="BG417" i="2"/>
  <c r="BF417" i="2"/>
  <c r="T417" i="2"/>
  <c r="R417" i="2"/>
  <c r="P417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0" i="2"/>
  <c r="BH390" i="2"/>
  <c r="BG390" i="2"/>
  <c r="BF390" i="2"/>
  <c r="T390" i="2"/>
  <c r="R390" i="2"/>
  <c r="P390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58" i="2"/>
  <c r="BH358" i="2"/>
  <c r="BG358" i="2"/>
  <c r="BF358" i="2"/>
  <c r="T358" i="2"/>
  <c r="R358" i="2"/>
  <c r="P358" i="2"/>
  <c r="BI354" i="2"/>
  <c r="BH354" i="2"/>
  <c r="BG354" i="2"/>
  <c r="BF354" i="2"/>
  <c r="T354" i="2"/>
  <c r="R354" i="2"/>
  <c r="P354" i="2"/>
  <c r="BI349" i="2"/>
  <c r="BH349" i="2"/>
  <c r="BG349" i="2"/>
  <c r="BF349" i="2"/>
  <c r="T349" i="2"/>
  <c r="R349" i="2"/>
  <c r="P349" i="2"/>
  <c r="BI342" i="2"/>
  <c r="BH342" i="2"/>
  <c r="BG342" i="2"/>
  <c r="BF342" i="2"/>
  <c r="T342" i="2"/>
  <c r="R342" i="2"/>
  <c r="P342" i="2"/>
  <c r="BI333" i="2"/>
  <c r="BH333" i="2"/>
  <c r="BG333" i="2"/>
  <c r="BF333" i="2"/>
  <c r="T333" i="2"/>
  <c r="R333" i="2"/>
  <c r="P333" i="2"/>
  <c r="BI326" i="2"/>
  <c r="BH326" i="2"/>
  <c r="BG326" i="2"/>
  <c r="BF326" i="2"/>
  <c r="T326" i="2"/>
  <c r="R326" i="2"/>
  <c r="P326" i="2"/>
  <c r="BI319" i="2"/>
  <c r="BH319" i="2"/>
  <c r="BG319" i="2"/>
  <c r="BF319" i="2"/>
  <c r="T319" i="2"/>
  <c r="R319" i="2"/>
  <c r="P319" i="2"/>
  <c r="BI312" i="2"/>
  <c r="BH312" i="2"/>
  <c r="BG312" i="2"/>
  <c r="BF312" i="2"/>
  <c r="T312" i="2"/>
  <c r="R312" i="2"/>
  <c r="P312" i="2"/>
  <c r="BI305" i="2"/>
  <c r="BH305" i="2"/>
  <c r="BG305" i="2"/>
  <c r="BF305" i="2"/>
  <c r="T305" i="2"/>
  <c r="R305" i="2"/>
  <c r="P305" i="2"/>
  <c r="BI298" i="2"/>
  <c r="BH298" i="2"/>
  <c r="BG298" i="2"/>
  <c r="BF298" i="2"/>
  <c r="T298" i="2"/>
  <c r="R298" i="2"/>
  <c r="P298" i="2"/>
  <c r="BI291" i="2"/>
  <c r="BH291" i="2"/>
  <c r="BG291" i="2"/>
  <c r="BF291" i="2"/>
  <c r="T291" i="2"/>
  <c r="R291" i="2"/>
  <c r="P291" i="2"/>
  <c r="BI282" i="2"/>
  <c r="BH282" i="2"/>
  <c r="BG282" i="2"/>
  <c r="BF282" i="2"/>
  <c r="T282" i="2"/>
  <c r="R282" i="2"/>
  <c r="P282" i="2"/>
  <c r="BI271" i="2"/>
  <c r="BH271" i="2"/>
  <c r="BG271" i="2"/>
  <c r="BF271" i="2"/>
  <c r="T271" i="2"/>
  <c r="R271" i="2"/>
  <c r="P271" i="2"/>
  <c r="BI264" i="2"/>
  <c r="BH264" i="2"/>
  <c r="BG264" i="2"/>
  <c r="BF264" i="2"/>
  <c r="T264" i="2"/>
  <c r="R264" i="2"/>
  <c r="P264" i="2"/>
  <c r="BI256" i="2"/>
  <c r="BH256" i="2"/>
  <c r="BG256" i="2"/>
  <c r="BF256" i="2"/>
  <c r="T256" i="2"/>
  <c r="R256" i="2"/>
  <c r="P256" i="2"/>
  <c r="BI248" i="2"/>
  <c r="BH248" i="2"/>
  <c r="BG248" i="2"/>
  <c r="BF248" i="2"/>
  <c r="T248" i="2"/>
  <c r="R248" i="2"/>
  <c r="P248" i="2"/>
  <c r="BI243" i="2"/>
  <c r="BH243" i="2"/>
  <c r="BG243" i="2"/>
  <c r="BF243" i="2"/>
  <c r="T243" i="2"/>
  <c r="R243" i="2"/>
  <c r="P243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29" i="2"/>
  <c r="BH229" i="2"/>
  <c r="BG229" i="2"/>
  <c r="BF229" i="2"/>
  <c r="T229" i="2"/>
  <c r="R229" i="2"/>
  <c r="P229" i="2"/>
  <c r="BI220" i="2"/>
  <c r="BH220" i="2"/>
  <c r="BG220" i="2"/>
  <c r="BF220" i="2"/>
  <c r="T220" i="2"/>
  <c r="R220" i="2"/>
  <c r="P220" i="2"/>
  <c r="BI211" i="2"/>
  <c r="BH211" i="2"/>
  <c r="BG211" i="2"/>
  <c r="BF211" i="2"/>
  <c r="T211" i="2"/>
  <c r="R211" i="2"/>
  <c r="P211" i="2"/>
  <c r="BI202" i="2"/>
  <c r="BH202" i="2"/>
  <c r="BG202" i="2"/>
  <c r="BF202" i="2"/>
  <c r="T202" i="2"/>
  <c r="R202" i="2"/>
  <c r="P202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75" i="2"/>
  <c r="BH175" i="2"/>
  <c r="BG175" i="2"/>
  <c r="BF175" i="2"/>
  <c r="T175" i="2"/>
  <c r="R175" i="2"/>
  <c r="P175" i="2"/>
  <c r="BI164" i="2"/>
  <c r="BH164" i="2"/>
  <c r="BG164" i="2"/>
  <c r="BF164" i="2"/>
  <c r="T164" i="2"/>
  <c r="R164" i="2"/>
  <c r="P164" i="2"/>
  <c r="BI151" i="2"/>
  <c r="BH151" i="2"/>
  <c r="BG151" i="2"/>
  <c r="BF151" i="2"/>
  <c r="T151" i="2"/>
  <c r="R151" i="2"/>
  <c r="P151" i="2"/>
  <c r="BI138" i="2"/>
  <c r="BH138" i="2"/>
  <c r="BG138" i="2"/>
  <c r="BF138" i="2"/>
  <c r="T138" i="2"/>
  <c r="R138" i="2"/>
  <c r="P138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125" i="2" s="1"/>
  <c r="J17" i="2"/>
  <c r="J12" i="2"/>
  <c r="J89" i="2"/>
  <c r="E7" i="2"/>
  <c r="E118" i="2" s="1"/>
  <c r="L90" i="1"/>
  <c r="AM90" i="1"/>
  <c r="AM89" i="1"/>
  <c r="L89" i="1"/>
  <c r="AM87" i="1"/>
  <c r="L87" i="1"/>
  <c r="L85" i="1"/>
  <c r="L84" i="1"/>
  <c r="BK836" i="2"/>
  <c r="J747" i="2"/>
  <c r="J697" i="2"/>
  <c r="BK561" i="2"/>
  <c r="BK433" i="2"/>
  <c r="BK383" i="2"/>
  <c r="J349" i="2"/>
  <c r="J256" i="2"/>
  <c r="BK235" i="2"/>
  <c r="BK138" i="2"/>
  <c r="BK818" i="2"/>
  <c r="J794" i="2"/>
  <c r="J688" i="2"/>
  <c r="BK670" i="2"/>
  <c r="BK597" i="2"/>
  <c r="J561" i="2"/>
  <c r="BK482" i="2"/>
  <c r="J460" i="2"/>
  <c r="BK371" i="2"/>
  <c r="BK291" i="2"/>
  <c r="BK243" i="2"/>
  <c r="BK186" i="2"/>
  <c r="J890" i="2"/>
  <c r="J870" i="2"/>
  <c r="BK809" i="2"/>
  <c r="J726" i="2"/>
  <c r="BK657" i="2"/>
  <c r="BK634" i="2"/>
  <c r="BK615" i="2"/>
  <c r="BK526" i="2"/>
  <c r="J473" i="2"/>
  <c r="J451" i="2"/>
  <c r="J406" i="2"/>
  <c r="J390" i="2"/>
  <c r="J326" i="2"/>
  <c r="J282" i="2"/>
  <c r="J202" i="2"/>
  <c r="J138" i="2"/>
  <c r="J875" i="2"/>
  <c r="J862" i="2"/>
  <c r="J845" i="2"/>
  <c r="BK799" i="2"/>
  <c r="J763" i="2"/>
  <c r="BK726" i="2"/>
  <c r="J684" i="2"/>
  <c r="BK666" i="2"/>
  <c r="BK648" i="2"/>
  <c r="J615" i="2"/>
  <c r="J597" i="2"/>
  <c r="J550" i="2"/>
  <c r="BK503" i="2"/>
  <c r="J441" i="2"/>
  <c r="BK406" i="2"/>
  <c r="J354" i="2"/>
  <c r="J298" i="2"/>
  <c r="BK238" i="2"/>
  <c r="BK164" i="3"/>
  <c r="BK128" i="3"/>
  <c r="J160" i="3"/>
  <c r="J154" i="3"/>
  <c r="BK147" i="3"/>
  <c r="J128" i="3"/>
  <c r="BK143" i="3"/>
  <c r="BK150" i="3"/>
  <c r="BK783" i="2"/>
  <c r="BK739" i="2"/>
  <c r="J641" i="2"/>
  <c r="J513" i="2"/>
  <c r="J408" i="2"/>
  <c r="BK368" i="2"/>
  <c r="J342" i="2"/>
  <c r="BK248" i="2"/>
  <c r="J229" i="2"/>
  <c r="J131" i="2"/>
  <c r="J809" i="2"/>
  <c r="J706" i="2"/>
  <c r="J692" i="2"/>
  <c r="J675" i="2"/>
  <c r="J632" i="2"/>
  <c r="BK572" i="2"/>
  <c r="J487" i="2"/>
  <c r="J400" i="2"/>
  <c r="BK333" i="2"/>
  <c r="BK282" i="2"/>
  <c r="BK229" i="2"/>
  <c r="J175" i="2"/>
  <c r="J885" i="2"/>
  <c r="J865" i="2"/>
  <c r="BK855" i="2"/>
  <c r="J755" i="2"/>
  <c r="BK706" i="2"/>
  <c r="BK632" i="2"/>
  <c r="BK609" i="2"/>
  <c r="J494" i="2"/>
  <c r="BK460" i="2"/>
  <c r="BK417" i="2"/>
  <c r="BK380" i="2"/>
  <c r="BK319" i="2"/>
  <c r="J271" i="2"/>
  <c r="BK211" i="2"/>
  <c r="BK175" i="2"/>
  <c r="BK890" i="2"/>
  <c r="BK870" i="2"/>
  <c r="J855" i="2"/>
  <c r="J804" i="2"/>
  <c r="BK733" i="2"/>
  <c r="BK688" i="2"/>
  <c r="J670" i="2"/>
  <c r="J653" i="2"/>
  <c r="J621" i="2"/>
  <c r="BK583" i="2"/>
  <c r="J526" i="2"/>
  <c r="BK494" i="2"/>
  <c r="J433" i="2"/>
  <c r="J380" i="2"/>
  <c r="BK358" i="2"/>
  <c r="J305" i="2"/>
  <c r="BK271" i="2"/>
  <c r="J186" i="2"/>
  <c r="J147" i="3"/>
  <c r="J136" i="3"/>
  <c r="BK154" i="3"/>
  <c r="J157" i="3"/>
  <c r="J130" i="3"/>
  <c r="BK763" i="2"/>
  <c r="J720" i="2"/>
  <c r="J634" i="2"/>
  <c r="J467" i="2"/>
  <c r="BK426" i="2"/>
  <c r="J358" i="2"/>
  <c r="J333" i="2"/>
  <c r="J243" i="2"/>
  <c r="BK151" i="2"/>
  <c r="BK827" i="2"/>
  <c r="J799" i="2"/>
  <c r="BK697" i="2"/>
  <c r="BK679" i="2"/>
  <c r="J661" i="2"/>
  <c r="J583" i="2"/>
  <c r="J503" i="2"/>
  <c r="BK473" i="2"/>
  <c r="BK390" i="2"/>
  <c r="J319" i="2"/>
  <c r="BK264" i="2"/>
  <c r="J220" i="2"/>
  <c r="J880" i="2"/>
  <c r="BK862" i="2"/>
  <c r="J836" i="2"/>
  <c r="J733" i="2"/>
  <c r="BK716" i="2"/>
  <c r="J648" i="2"/>
  <c r="BK621" i="2"/>
  <c r="J537" i="2"/>
  <c r="BK467" i="2"/>
  <c r="J426" i="2"/>
  <c r="BK400" i="2"/>
  <c r="BK342" i="2"/>
  <c r="BK298" i="2"/>
  <c r="J235" i="2"/>
  <c r="BK193" i="2"/>
  <c r="BK131" i="2"/>
  <c r="BK880" i="2"/>
  <c r="J858" i="2"/>
  <c r="J818" i="2"/>
  <c r="J772" i="2"/>
  <c r="J739" i="2"/>
  <c r="J716" i="2"/>
  <c r="J679" i="2"/>
  <c r="J657" i="2"/>
  <c r="BK641" i="2"/>
  <c r="BK603" i="2"/>
  <c r="J572" i="2"/>
  <c r="BK513" i="2"/>
  <c r="BK478" i="2"/>
  <c r="BK408" i="2"/>
  <c r="J368" i="2"/>
  <c r="BK326" i="2"/>
  <c r="J291" i="2"/>
  <c r="J193" i="2"/>
  <c r="AS94" i="1"/>
  <c r="J139" i="3"/>
  <c r="J164" i="3"/>
  <c r="BK139" i="3"/>
  <c r="BK136" i="3"/>
  <c r="BK772" i="2"/>
  <c r="BK755" i="2"/>
  <c r="BK702" i="2"/>
  <c r="J609" i="2"/>
  <c r="BK451" i="2"/>
  <c r="BK397" i="2"/>
  <c r="BK354" i="2"/>
  <c r="J312" i="2"/>
  <c r="J238" i="2"/>
  <c r="BK202" i="2"/>
  <c r="BK845" i="2"/>
  <c r="BK804" i="2"/>
  <c r="J702" i="2"/>
  <c r="BK684" i="2"/>
  <c r="J666" i="2"/>
  <c r="J590" i="2"/>
  <c r="BK550" i="2"/>
  <c r="J478" i="2"/>
  <c r="J383" i="2"/>
  <c r="BK312" i="2"/>
  <c r="J248" i="2"/>
  <c r="J211" i="2"/>
  <c r="BK164" i="2"/>
  <c r="BK875" i="2"/>
  <c r="BK858" i="2"/>
  <c r="J783" i="2"/>
  <c r="BK720" i="2"/>
  <c r="BK653" i="2"/>
  <c r="BK625" i="2"/>
  <c r="J603" i="2"/>
  <c r="J482" i="2"/>
  <c r="BK441" i="2"/>
  <c r="BK440" i="2" s="1"/>
  <c r="J440" i="2" s="1"/>
  <c r="J100" i="2" s="1"/>
  <c r="J397" i="2"/>
  <c r="BK305" i="2"/>
  <c r="J264" i="2"/>
  <c r="BK220" i="2"/>
  <c r="J164" i="2"/>
  <c r="BK885" i="2"/>
  <c r="BK865" i="2"/>
  <c r="J827" i="2"/>
  <c r="BK794" i="2"/>
  <c r="BK747" i="2"/>
  <c r="BK692" i="2"/>
  <c r="BK675" i="2"/>
  <c r="BK661" i="2"/>
  <c r="J625" i="2"/>
  <c r="BK590" i="2"/>
  <c r="BK537" i="2"/>
  <c r="BK487" i="2"/>
  <c r="J417" i="2"/>
  <c r="J371" i="2"/>
  <c r="BK349" i="2"/>
  <c r="BK256" i="2"/>
  <c r="J151" i="2"/>
  <c r="BK130" i="3"/>
  <c r="J150" i="3"/>
  <c r="J143" i="3"/>
  <c r="BK124" i="3"/>
  <c r="BK157" i="3"/>
  <c r="BK160" i="3"/>
  <c r="J124" i="3"/>
  <c r="T130" i="2" l="1"/>
  <c r="P416" i="2"/>
  <c r="BK450" i="2"/>
  <c r="J450" i="2"/>
  <c r="J101" i="2" s="1"/>
  <c r="P512" i="2"/>
  <c r="P596" i="2"/>
  <c r="P715" i="2"/>
  <c r="P129" i="2" s="1"/>
  <c r="P128" i="2" s="1"/>
  <c r="AU95" i="1" s="1"/>
  <c r="R854" i="2"/>
  <c r="P123" i="3"/>
  <c r="R130" i="2"/>
  <c r="R416" i="2"/>
  <c r="P450" i="2"/>
  <c r="BK512" i="2"/>
  <c r="J512" i="2"/>
  <c r="J102" i="2"/>
  <c r="R596" i="2"/>
  <c r="R715" i="2"/>
  <c r="P854" i="2"/>
  <c r="BK142" i="3"/>
  <c r="J142" i="3" s="1"/>
  <c r="J99" i="3" s="1"/>
  <c r="P130" i="2"/>
  <c r="T416" i="2"/>
  <c r="T450" i="2"/>
  <c r="T512" i="2"/>
  <c r="T596" i="2"/>
  <c r="BK715" i="2"/>
  <c r="J715" i="2"/>
  <c r="J104" i="2" s="1"/>
  <c r="BK854" i="2"/>
  <c r="J854" i="2"/>
  <c r="J105" i="2"/>
  <c r="R123" i="3"/>
  <c r="P142" i="3"/>
  <c r="T142" i="3"/>
  <c r="T153" i="3"/>
  <c r="BK130" i="2"/>
  <c r="J130" i="2" s="1"/>
  <c r="J98" i="2" s="1"/>
  <c r="BK416" i="2"/>
  <c r="J416" i="2" s="1"/>
  <c r="J99" i="2" s="1"/>
  <c r="R450" i="2"/>
  <c r="R512" i="2"/>
  <c r="BK596" i="2"/>
  <c r="J596" i="2" s="1"/>
  <c r="J103" i="2" s="1"/>
  <c r="T715" i="2"/>
  <c r="T854" i="2"/>
  <c r="BK123" i="3"/>
  <c r="J123" i="3"/>
  <c r="J98" i="3"/>
  <c r="T123" i="3"/>
  <c r="T122" i="3" s="1"/>
  <c r="T121" i="3" s="1"/>
  <c r="R142" i="3"/>
  <c r="BK153" i="3"/>
  <c r="J153" i="3" s="1"/>
  <c r="J100" i="3" s="1"/>
  <c r="P153" i="3"/>
  <c r="R153" i="3"/>
  <c r="BK884" i="2"/>
  <c r="J884" i="2"/>
  <c r="J106" i="2"/>
  <c r="BK889" i="2"/>
  <c r="J889" i="2" s="1"/>
  <c r="J108" i="2" s="1"/>
  <c r="BK163" i="3"/>
  <c r="J163" i="3" s="1"/>
  <c r="J101" i="3" s="1"/>
  <c r="E111" i="3"/>
  <c r="BE124" i="3"/>
  <c r="BE139" i="3"/>
  <c r="BE143" i="3"/>
  <c r="J115" i="3"/>
  <c r="BE130" i="3"/>
  <c r="BE150" i="3"/>
  <c r="F118" i="3"/>
  <c r="BE128" i="3"/>
  <c r="BE154" i="3"/>
  <c r="BE160" i="3"/>
  <c r="BE164" i="3"/>
  <c r="BE136" i="3"/>
  <c r="BE147" i="3"/>
  <c r="BE157" i="3"/>
  <c r="E85" i="2"/>
  <c r="J122" i="2"/>
  <c r="BE131" i="2"/>
  <c r="BE164" i="2"/>
  <c r="BE202" i="2"/>
  <c r="BE211" i="2"/>
  <c r="BE243" i="2"/>
  <c r="BE282" i="2"/>
  <c r="BE298" i="2"/>
  <c r="BE312" i="2"/>
  <c r="BE333" i="2"/>
  <c r="BE380" i="2"/>
  <c r="BE383" i="2"/>
  <c r="BE390" i="2"/>
  <c r="BE451" i="2"/>
  <c r="BE467" i="2"/>
  <c r="BE632" i="2"/>
  <c r="BE697" i="2"/>
  <c r="BE702" i="2"/>
  <c r="BE706" i="2"/>
  <c r="BE747" i="2"/>
  <c r="BE783" i="2"/>
  <c r="BE804" i="2"/>
  <c r="BE818" i="2"/>
  <c r="BE827" i="2"/>
  <c r="BE858" i="2"/>
  <c r="BE862" i="2"/>
  <c r="BE865" i="2"/>
  <c r="BE875" i="2"/>
  <c r="BE890" i="2"/>
  <c r="F92" i="2"/>
  <c r="BE151" i="2"/>
  <c r="BE229" i="2"/>
  <c r="BE238" i="2"/>
  <c r="BE291" i="2"/>
  <c r="BE305" i="2"/>
  <c r="BE358" i="2"/>
  <c r="BE368" i="2"/>
  <c r="BE406" i="2"/>
  <c r="BE433" i="2"/>
  <c r="BE503" i="2"/>
  <c r="BE561" i="2"/>
  <c r="BE583" i="2"/>
  <c r="BE666" i="2"/>
  <c r="BE675" i="2"/>
  <c r="BE733" i="2"/>
  <c r="BE763" i="2"/>
  <c r="BE794" i="2"/>
  <c r="BE845" i="2"/>
  <c r="BE870" i="2"/>
  <c r="BE880" i="2"/>
  <c r="BE885" i="2"/>
  <c r="BE138" i="2"/>
  <c r="BE193" i="2"/>
  <c r="BE235" i="2"/>
  <c r="BE248" i="2"/>
  <c r="BE256" i="2"/>
  <c r="BE271" i="2"/>
  <c r="BE319" i="2"/>
  <c r="BE326" i="2"/>
  <c r="BE342" i="2"/>
  <c r="BE349" i="2"/>
  <c r="BE397" i="2"/>
  <c r="BE408" i="2"/>
  <c r="BE417" i="2"/>
  <c r="BE426" i="2"/>
  <c r="BE441" i="2"/>
  <c r="BE513" i="2"/>
  <c r="BE603" i="2"/>
  <c r="BE609" i="2"/>
  <c r="BE615" i="2"/>
  <c r="BE621" i="2"/>
  <c r="BE634" i="2"/>
  <c r="BE641" i="2"/>
  <c r="BE648" i="2"/>
  <c r="BE653" i="2"/>
  <c r="BE716" i="2"/>
  <c r="BE720" i="2"/>
  <c r="BE739" i="2"/>
  <c r="BE755" i="2"/>
  <c r="BE772" i="2"/>
  <c r="BE836" i="2"/>
  <c r="BE175" i="2"/>
  <c r="BE186" i="2"/>
  <c r="BE220" i="2"/>
  <c r="BE264" i="2"/>
  <c r="BE354" i="2"/>
  <c r="BE371" i="2"/>
  <c r="BE400" i="2"/>
  <c r="BE460" i="2"/>
  <c r="BE473" i="2"/>
  <c r="BE478" i="2"/>
  <c r="BE482" i="2"/>
  <c r="BE487" i="2"/>
  <c r="BE494" i="2"/>
  <c r="BE526" i="2"/>
  <c r="BE537" i="2"/>
  <c r="BE550" i="2"/>
  <c r="BE572" i="2"/>
  <c r="BE590" i="2"/>
  <c r="BE597" i="2"/>
  <c r="BE625" i="2"/>
  <c r="BE657" i="2"/>
  <c r="BE661" i="2"/>
  <c r="BE670" i="2"/>
  <c r="BE679" i="2"/>
  <c r="BE684" i="2"/>
  <c r="BE688" i="2"/>
  <c r="BE692" i="2"/>
  <c r="BE726" i="2"/>
  <c r="BE799" i="2"/>
  <c r="BE809" i="2"/>
  <c r="BE855" i="2"/>
  <c r="F35" i="2"/>
  <c r="BB95" i="1"/>
  <c r="F37" i="2"/>
  <c r="BD95" i="1" s="1"/>
  <c r="F34" i="2"/>
  <c r="BA95" i="1"/>
  <c r="J34" i="3"/>
  <c r="AW96" i="1" s="1"/>
  <c r="F34" i="3"/>
  <c r="BA96" i="1"/>
  <c r="J34" i="2"/>
  <c r="AW95" i="1" s="1"/>
  <c r="F37" i="3"/>
  <c r="BD96" i="1"/>
  <c r="F36" i="2"/>
  <c r="BC95" i="1" s="1"/>
  <c r="F36" i="3"/>
  <c r="BC96" i="1"/>
  <c r="F35" i="3"/>
  <c r="BB96" i="1" s="1"/>
  <c r="R129" i="2" l="1"/>
  <c r="R128" i="2"/>
  <c r="R122" i="3"/>
  <c r="R121" i="3" s="1"/>
  <c r="P122" i="3"/>
  <c r="P121" i="3"/>
  <c r="AU96" i="1"/>
  <c r="T129" i="2"/>
  <c r="T128" i="2"/>
  <c r="BK122" i="3"/>
  <c r="J122" i="3"/>
  <c r="J97" i="3" s="1"/>
  <c r="BK129" i="2"/>
  <c r="J129" i="2"/>
  <c r="J97" i="2"/>
  <c r="BK888" i="2"/>
  <c r="J888" i="2"/>
  <c r="J107" i="2"/>
  <c r="AU94" i="1"/>
  <c r="BB94" i="1"/>
  <c r="W31" i="1"/>
  <c r="BA94" i="1"/>
  <c r="W30" i="1"/>
  <c r="BD94" i="1"/>
  <c r="W33" i="1"/>
  <c r="F33" i="3"/>
  <c r="AZ96" i="1"/>
  <c r="F33" i="2"/>
  <c r="AZ95" i="1"/>
  <c r="J33" i="2"/>
  <c r="AV95" i="1"/>
  <c r="AT95" i="1" s="1"/>
  <c r="BC94" i="1"/>
  <c r="AY94" i="1"/>
  <c r="J33" i="3"/>
  <c r="AV96" i="1" s="1"/>
  <c r="AT96" i="1" s="1"/>
  <c r="BK121" i="3" l="1"/>
  <c r="J121" i="3"/>
  <c r="J96" i="3"/>
  <c r="BK128" i="2"/>
  <c r="J128" i="2" s="1"/>
  <c r="J96" i="2" s="1"/>
  <c r="AZ94" i="1"/>
  <c r="AV94" i="1"/>
  <c r="AK29" i="1" s="1"/>
  <c r="AW94" i="1"/>
  <c r="AK30" i="1"/>
  <c r="AX94" i="1"/>
  <c r="W32" i="1"/>
  <c r="J30" i="3" l="1"/>
  <c r="AG96" i="1" s="1"/>
  <c r="J30" i="2"/>
  <c r="AG95" i="1"/>
  <c r="AT94" i="1"/>
  <c r="W29" i="1"/>
  <c r="J39" i="3" l="1"/>
  <c r="J39" i="2"/>
  <c r="AN95" i="1"/>
  <c r="AN96" i="1"/>
  <c r="AG94" i="1"/>
  <c r="AK26" i="1"/>
  <c r="AK35" i="1"/>
  <c r="AN94" i="1" l="1"/>
</calcChain>
</file>

<file path=xl/sharedStrings.xml><?xml version="1.0" encoding="utf-8"?>
<sst xmlns="http://schemas.openxmlformats.org/spreadsheetml/2006/main" count="7536" uniqueCount="945">
  <si>
    <t>Export Komplet</t>
  </si>
  <si>
    <t/>
  </si>
  <si>
    <t>2.0</t>
  </si>
  <si>
    <t>ZAMOK</t>
  </si>
  <si>
    <t>False</t>
  </si>
  <si>
    <t>{810f6bd0-a505-4e38-9738-5a63a6810d9e}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</si>
  <si>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</si>
  <si>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</si>
  <si>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</si>
  <si>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</si>
  <si>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</si>
  <si>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</si>
  <si>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</si>
  <si>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</si>
  <si>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851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</si>
  <si>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</si>
  <si>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</si>
  <si>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Svítkov ul. Popkovická - III.etapa kanalizace</t>
  </si>
  <si>
    <t>KSO:</t>
  </si>
  <si>
    <t>CC-CZ:</t>
  </si>
  <si>
    <t>Místo:</t>
  </si>
  <si>
    <t>Pardubice</t>
  </si>
  <si>
    <t>Datum:</t>
  </si>
  <si>
    <t>21. 3. 2024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</si>
  <si>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</si>
  <si>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</si>
  <si>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</si>
  <si>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</si>
  <si>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</si>
  <si>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</si>
  <si>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</si>
  <si>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</si>
  <si>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</si>
  <si>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</si>
  <si>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PROJEKT.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</si>
  <si>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</si>
  <si>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</si>
  <si>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</si>
  <si>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</si>
  <si>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</si>
  <si>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</si>
  <si>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</si>
  <si>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</si>
  <si>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</si>
  <si>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</si>
  <si>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</si>
  <si>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</si>
  <si>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</si>
  <si>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</si>
  <si>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</si>
  <si>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</si>
  <si>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</si>
  <si>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</si>
  <si>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</si>
  <si>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</si>
  <si>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</si>
  <si>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</si>
  <si>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</si>
  <si>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</si>
  <si>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</si>
  <si>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</si>
  <si>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</si>
  <si>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</si>
  <si>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</si>
  <si>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</si>
  <si>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</si>
  <si>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</si>
  <si>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</si>
  <si>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</si>
  <si>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</si>
  <si>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</si>
  <si>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</si>
  <si>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</si>
  <si>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</si>
  <si>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</si>
  <si>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</si>
  <si>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</si>
  <si>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</si>
  <si>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</si>
  <si>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</si>
  <si>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</si>
  <si>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</si>
  <si>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</si>
  <si>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</si>
  <si>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</si>
  <si>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851-01</t>
  </si>
  <si>
    <t>IO 01 - Kanalizace</t>
  </si>
  <si>
    <t>ING</t>
  </si>
  <si>
    <t>1</t>
  </si>
  <si>
    <t>{0b36cec5-68e1-466a-94a4-f8ffa117bd71}</t>
  </si>
  <si>
    <t>2</t>
  </si>
  <si>
    <t>851-10</t>
  </si>
  <si>
    <t>VON 01 - Vedlejčí a ostatní náklady</t>
  </si>
  <si>
    <t>VON</t>
  </si>
  <si>
    <t>{9b5af38f-98a7-4cb0-b0c1-9021c4cc62b2}</t>
  </si>
  <si>
    <t>KRYCÍ LIST SOUPISU PRACÍ</t>
  </si>
  <si>
    <t>Objekt:</t>
  </si>
  <si>
    <t>851-01 - IO 01 -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</si>
  <si>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</si>
  <si>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</si>
  <si>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</si>
  <si>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</si>
  <si>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</si>
  <si>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</si>
  <si>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</si>
  <si>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</si>
  <si>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</si>
  <si>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</si>
  <si>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</si>
  <si>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</si>
  <si>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</si>
  <si>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</si>
  <si>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</si>
  <si>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</si>
  <si>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</si>
  <si>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</si>
  <si>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</si>
  <si>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</si>
  <si>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</si>
  <si>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</si>
  <si>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</si>
  <si>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</si>
  <si>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</si>
  <si>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</si>
  <si>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</si>
  <si>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</si>
  <si>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</si>
  <si>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</si>
  <si>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</si>
  <si>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</si>
  <si>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</si>
  <si>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</si>
  <si>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</si>
  <si>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</si>
  <si>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ze zámkové dlažby s ložem z kameniva ručně</t>
  </si>
  <si>
    <t>m2</t>
  </si>
  <si>
    <t>CS ÚRS 2024 01</t>
  </si>
  <si>
    <t>4</t>
  </si>
  <si>
    <t>1331208593</t>
  </si>
  <si>
    <t>PP</t>
  </si>
  <si>
    <t>Rozebrání dlažeb a dílců vozovek a ploch s přemístěním hmot na skládku na vzdálenost do 3 m nebo s naložením na dopravní prostředek, s jakoukoliv výplní spár ručně ze zámkové dlažby s ložem z kameniva</t>
  </si>
  <si>
    <t>Online PSC</t>
  </si>
  <si>
    <t>https://podminky.urs.cz/item/CS_URS_2024_01/113106171</t>
  </si>
  <si>
    <t>VV</t>
  </si>
  <si>
    <t>př.č. C.3, D.1.01, D.1.02, D.1.03, D.1.04</t>
  </si>
  <si>
    <t>zámková dlažba</t>
  </si>
  <si>
    <t>11*4</t>
  </si>
  <si>
    <t>Součet</t>
  </si>
  <si>
    <t>113107223</t>
  </si>
  <si>
    <t>Odstranění podkladu z kameniva drceného tl přes 200 do 300 mm strojně pl přes 200 m2</t>
  </si>
  <si>
    <t>-2044124017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</si>
  <si>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</si>
  <si>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https://podminky.urs.cz/item/CS_URS_2024_01/113107223</t>
  </si>
  <si>
    <t>asf.komunikace ul. Školní</t>
  </si>
  <si>
    <t>15,0*2,3</t>
  </si>
  <si>
    <t>asf.komunikace ul. Popkovická</t>
  </si>
  <si>
    <t>140*2,1</t>
  </si>
  <si>
    <t>11*2,3</t>
  </si>
  <si>
    <t>přípojka</t>
  </si>
  <si>
    <t>5*1,1</t>
  </si>
  <si>
    <t>3</t>
  </si>
  <si>
    <t>113107231</t>
  </si>
  <si>
    <t>Odstranění podkladu z betonu prostého tl přes 100 do 150 mm strojně pl přes 200 m2</t>
  </si>
  <si>
    <t>-1915114360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</si>
  <si>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</si>
  <si>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https://podminky.urs.cz/item/CS_URS_2024_01/113107231</t>
  </si>
  <si>
    <t>kanalizace ul. Školní</t>
  </si>
  <si>
    <t>15,0*2,8</t>
  </si>
  <si>
    <t>kanalizace ul. Popkovická</t>
  </si>
  <si>
    <t>140,0*2,5</t>
  </si>
  <si>
    <t>11*2,5</t>
  </si>
  <si>
    <t>113154122</t>
  </si>
  <si>
    <t>Frézování živičného krytu tl 40 mm pruh š přes 0,5 do 1 m pl do 500 m2 bez překážek v trase</t>
  </si>
  <si>
    <t>-1031564254</t>
  </si>
  <si>
    <t>Frézování živičného podkladu nebo krytu s naložením na dopravní prostředek plochy do 500 m2 bez překážek v trase pruhu šířky přes 0,5 m do 1 m, tloušťky vrstvy 40 mm</t>
  </si>
  <si>
    <t>https://podminky.urs.cz/item/CS_URS_2024_01/113154122</t>
  </si>
  <si>
    <t>15,0*4,0</t>
  </si>
  <si>
    <t>140,0*3</t>
  </si>
  <si>
    <t>5</t>
  </si>
  <si>
    <t>113154124</t>
  </si>
  <si>
    <t>Frézování živičného krytu tl 100 mm pruh š přes 0,5 do 1 m pl do 500 m2 bez překážek v trase</t>
  </si>
  <si>
    <t>805212059</t>
  </si>
  <si>
    <t>Frézování živičného podkladu nebo krytu s naložením na dopravní prostředek plochy do 500 m2 bez překážek v trase pruhu šířky přes 0,5 m do 1 m, tloušťky vrstvy 100 mm</t>
  </si>
  <si>
    <t>https://podminky.urs.cz/item/CS_URS_2024_01/113154124</t>
  </si>
  <si>
    <t>15,0*3,5</t>
  </si>
  <si>
    <t>6</t>
  </si>
  <si>
    <t>113201112</t>
  </si>
  <si>
    <t>Vytrhání obrub silničních ležatých</t>
  </si>
  <si>
    <t>m</t>
  </si>
  <si>
    <t>784591903</t>
  </si>
  <si>
    <t>https://podminky.urs.cz/item/CS_URS_2024_01/113201112</t>
  </si>
  <si>
    <t>př.č. C.3, D.1.01, D.1.02</t>
  </si>
  <si>
    <t>kanalizace</t>
  </si>
  <si>
    <t>3+3</t>
  </si>
  <si>
    <t>7</t>
  </si>
  <si>
    <t>115101201</t>
  </si>
  <si>
    <t>Čerpání vody na dopravní výšku do 10 m průměrný přítok do 500 l/min</t>
  </si>
  <si>
    <t>hod</t>
  </si>
  <si>
    <t>-544553929</t>
  </si>
  <si>
    <t>https://podminky.urs.cz/item/CS_URS_2024_01/115101201</t>
  </si>
  <si>
    <t>př.č.  D.1.01</t>
  </si>
  <si>
    <t>spodní voda</t>
  </si>
  <si>
    <t>150*24</t>
  </si>
  <si>
    <t>přečerpání splašků</t>
  </si>
  <si>
    <t>8</t>
  </si>
  <si>
    <t>115101301</t>
  </si>
  <si>
    <t>Pohotovost čerpací soupravy pro dopravní výšku do 10 m přítok do 500 l/min</t>
  </si>
  <si>
    <t>den</t>
  </si>
  <si>
    <t>1690419943</t>
  </si>
  <si>
    <t>https://podminky.urs.cz/item/CS_URS_2024_01/115101301</t>
  </si>
  <si>
    <t>150</t>
  </si>
  <si>
    <t>9</t>
  </si>
  <si>
    <t>119001401</t>
  </si>
  <si>
    <t>Dočasné zajištění potrubí ocelového nebo litinového DN do 200 mm</t>
  </si>
  <si>
    <t>1026530704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</si>
  <si>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</si>
  <si>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https://podminky.urs.cz/item/CS_URS_2024_01/119001401</t>
  </si>
  <si>
    <t>kanalizace-příčné uložení potrubí</t>
  </si>
  <si>
    <t>4*2,1</t>
  </si>
  <si>
    <t>kanalizace-souběh STL</t>
  </si>
  <si>
    <t>18*2,1</t>
  </si>
  <si>
    <t>10</t>
  </si>
  <si>
    <t>119001421</t>
  </si>
  <si>
    <t>Dočasné zajištění kabelů a kabelových tratí ze 3 volně ložených kabelů</t>
  </si>
  <si>
    <t>-806765674</t>
  </si>
  <si>
    <t>https://podminky.urs.cz/item/CS_URS_2024_01/119001421</t>
  </si>
  <si>
    <t>7*2,1</t>
  </si>
  <si>
    <t>3*1,2</t>
  </si>
  <si>
    <t>11</t>
  </si>
  <si>
    <t>119002121</t>
  </si>
  <si>
    <t>Přechodová lávka délky do 2 m včetně zábradlí pro zabezpečení výkopu zřízení</t>
  </si>
  <si>
    <t>kus</t>
  </si>
  <si>
    <t>1136030781</t>
  </si>
  <si>
    <t>Pomocné konstrukce při zabezpečení výkopu vodorovné pochozí přechodová lávka délky do 2 m včetně zábradlí zřízení</t>
  </si>
  <si>
    <t>https://podminky.urs.cz/item/CS_URS_2024_01/119002121</t>
  </si>
  <si>
    <t xml:space="preserve">př.č. D.1.01, </t>
  </si>
  <si>
    <t>119002122</t>
  </si>
  <si>
    <t>Přechodová lávka délky do 2 m včetně zábradlí pro zabezpečení výkopu odstranění</t>
  </si>
  <si>
    <t>52179543</t>
  </si>
  <si>
    <t>Pomocné konstrukce při zabezpečení výkopu vodorovné pochozí přechodová lávka délky do 2 m včetně zábradlí odstranění</t>
  </si>
  <si>
    <t>https://podminky.urs.cz/item/CS_URS_2024_01/119002122</t>
  </si>
  <si>
    <t>13</t>
  </si>
  <si>
    <t>119002411</t>
  </si>
  <si>
    <t>Pojezdový ocelový plech pro zabezpčení výkopu  zřízení</t>
  </si>
  <si>
    <t>1942092582</t>
  </si>
  <si>
    <t>Pomocné konstrukce při zabezpečení výkopu vodorovné pojízdné z tlustého ocelového plechu šířky výkopu do 1,0 m zřízení</t>
  </si>
  <si>
    <t>https://podminky.urs.cz/item/CS_URS_2024_01/119002411</t>
  </si>
  <si>
    <t>2*(3*3)</t>
  </si>
  <si>
    <t>14</t>
  </si>
  <si>
    <t>119002412</t>
  </si>
  <si>
    <t>Pojezdový ocelový plech pro zabezpčení výkopu odstranění</t>
  </si>
  <si>
    <t>1178401708</t>
  </si>
  <si>
    <t>Pomocné konstrukce při zabezpečení výkopu vodorovné pojízdné z tlustého ocelového plechu šířky výkopu do 1,0 m odstranění</t>
  </si>
  <si>
    <t>https://podminky.urs.cz/item/CS_URS_2024_01/119002412</t>
  </si>
  <si>
    <t>15</t>
  </si>
  <si>
    <t>119003223</t>
  </si>
  <si>
    <t>Mobilní plotová zábrana s profilovaným plechem výšky do 2,2 m pro zabezpečení výkopu zřízení</t>
  </si>
  <si>
    <t>-1284655763</t>
  </si>
  <si>
    <t>Pomocné konstrukce při zabezpečení výkopu svislé ocelové mobilní oplocení, výšky do 2,2 m panely vyplněné profilovaným plechem zřízení</t>
  </si>
  <si>
    <t>https://podminky.urs.cz/item/CS_URS_2024_01/119003223</t>
  </si>
  <si>
    <t>zajištění stoky v komunikaci</t>
  </si>
  <si>
    <t>185+185</t>
  </si>
  <si>
    <t>16</t>
  </si>
  <si>
    <t>119003224</t>
  </si>
  <si>
    <t>Mobilní plotová zábrana s profilovaným plechem výšky do 2,2 m pro zabezpečení výkopu odstranění</t>
  </si>
  <si>
    <t>1108309014</t>
  </si>
  <si>
    <t>Pomocné konstrukce při zabezpečení výkopu svislé ocelové mobilní oplocení, výšky do 2,2 m panely vyplněné profilovaným plechem odstranění</t>
  </si>
  <si>
    <t>https://podminky.urs.cz/item/CS_URS_2024_01/119003224</t>
  </si>
  <si>
    <t>17</t>
  </si>
  <si>
    <t>121151103</t>
  </si>
  <si>
    <t>Sejmutí ornice plochy do 100 m2 tl vrstvy do 200 mm strojně</t>
  </si>
  <si>
    <t>-1670822856</t>
  </si>
  <si>
    <t>https://podminky.urs.cz/item/CS_URS_2024_01/121151103</t>
  </si>
  <si>
    <t>př.č. C.3, D.1.02, D.1.03</t>
  </si>
  <si>
    <t>19*6</t>
  </si>
  <si>
    <t>18</t>
  </si>
  <si>
    <t>130001101</t>
  </si>
  <si>
    <t>Příplatek za ztížení vykopávky v blízkosti podzemního vedení</t>
  </si>
  <si>
    <t>m3</t>
  </si>
  <si>
    <t>-1305711740</t>
  </si>
  <si>
    <t>https://podminky.urs.cz/item/CS_URS_2024_01/130001101</t>
  </si>
  <si>
    <t>(2*2,1*4,4)*11</t>
  </si>
  <si>
    <t>(18*2,1*4,4)*1</t>
  </si>
  <si>
    <t>(2*1,1*2,5)*3</t>
  </si>
  <si>
    <t>19</t>
  </si>
  <si>
    <t>132154205</t>
  </si>
  <si>
    <t>Hloubení zapažených rýh š do 2000 mm v hornině třídy těžitelnosti I, skupiny 1 a 2 objem do 1000 m3</t>
  </si>
  <si>
    <t>950187230</t>
  </si>
  <si>
    <t>Hloubení zapažených rýh šířky přes 800 do 2 000 mm strojně s urovnáním dna do předepsaného profilu a spádu v hornině třídy těžitelnosti I skupiny 1 a 2 přes 500 do 1 000 m3</t>
  </si>
  <si>
    <t>https://podminky.urs.cz/item/CS_URS_2024_01/132154205</t>
  </si>
  <si>
    <t>185*2,1*2,1</t>
  </si>
  <si>
    <t>kanalizační přípojka</t>
  </si>
  <si>
    <t>5*1,1*2,5</t>
  </si>
  <si>
    <t>20</t>
  </si>
  <si>
    <t>132254205</t>
  </si>
  <si>
    <t>Hloubení zapažených rýh š do 2000 mm v hornině třídy těžitelnosti I skupiny 3 objem do 1000 m3</t>
  </si>
  <si>
    <t>722108818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</si>
  <si>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</si>
  <si>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https://podminky.urs.cz/item/CS_URS_2024_01/132254205</t>
  </si>
  <si>
    <t>185*2,1*1,5</t>
  </si>
  <si>
    <t>132454205</t>
  </si>
  <si>
    <t>Hloubení zapažených rýh š do 2000 mm v hornině třídy těžitelnosti II skupiny 5 objem do 1000 m3</t>
  </si>
  <si>
    <t>-198594720</t>
  </si>
  <si>
    <t>Hloubení zapažených rýh šířky přes 800 do 2 000 mm strojně s urovnáním dna do předepsaného profilu a spádu v hornině třídy těžitelnosti II skupiny 5 přes 500 do 1 000 m3</t>
  </si>
  <si>
    <t>https://podminky.urs.cz/item/CS_URS_2024_01/132454205</t>
  </si>
  <si>
    <t>185*2,1*0,8</t>
  </si>
  <si>
    <t>22</t>
  </si>
  <si>
    <t>151811131</t>
  </si>
  <si>
    <t>Osazení pažicího boxu hl výkopu do 4 m š do 1,2 m</t>
  </si>
  <si>
    <t>-1982043904</t>
  </si>
  <si>
    <t>Zřízení pažicích boxů pro pažení a rozepření stěn rýh podzemního vedení hloubka výkopu do 4 m, šířka do 1,2 m</t>
  </si>
  <si>
    <t>https://podminky.urs.cz/item/CS_URS_2024_01/151811131</t>
  </si>
  <si>
    <t>př.č. C.3, D.1.01, D.1.04</t>
  </si>
  <si>
    <t>5*2*2,0</t>
  </si>
  <si>
    <t>23</t>
  </si>
  <si>
    <t>151811142</t>
  </si>
  <si>
    <t>Osazení pažicího boxu hl výkopu do 6 m š přes 1,2 do 2,5 m</t>
  </si>
  <si>
    <t>1729700570</t>
  </si>
  <si>
    <t>Zřízení pažicích boxů pro pažení a rozepření stěn rýh podzemního vedení hloubka výkopu přes 4 do 6 m, šířka přes 1,2 do 2,5 m</t>
  </si>
  <si>
    <t>https://podminky.urs.cz/item/CS_URS_2024_01/151811142</t>
  </si>
  <si>
    <t>185*2*4,4</t>
  </si>
  <si>
    <t>24</t>
  </si>
  <si>
    <t>151811231</t>
  </si>
  <si>
    <t>Odstranění pažicího boxu hl výkopu do 4 m š do 1,2 m</t>
  </si>
  <si>
    <t>217249145</t>
  </si>
  <si>
    <t>Odstranění pažicích boxů pro pažení a rozepření stěn rýh podzemního vedení hloubka výkopu do 4 m, šířka do 1,2 m</t>
  </si>
  <si>
    <t>https://podminky.urs.cz/item/CS_URS_2024_01/151811231</t>
  </si>
  <si>
    <t>25</t>
  </si>
  <si>
    <t>151811242</t>
  </si>
  <si>
    <t>Odstranění pažicího boxu hl výkopu do 6 m š přes 1,2 do 2,5 m</t>
  </si>
  <si>
    <t>-1744716641</t>
  </si>
  <si>
    <t>Odstranění pažicích boxů pro pažení a rozepření stěn rýh podzemního vedení hloubka výkopu přes 4 do 6 m, šířka přes 1,2 do 2,5 m</t>
  </si>
  <si>
    <t>https://podminky.urs.cz/item/CS_URS_2024_01/151811242</t>
  </si>
  <si>
    <t>26</t>
  </si>
  <si>
    <t>162751117</t>
  </si>
  <si>
    <t>Vodorovné přemístění do 10000 m výkopku/sypaniny z horniny třídy těžitelnosti I, skupiny 1 až 3</t>
  </si>
  <si>
    <t>-512191581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</si>
  <si>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</si>
  <si>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</si>
  <si>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(185*2,1*2,1)+(185*2,1*1,5)</t>
  </si>
  <si>
    <t>27</t>
  </si>
  <si>
    <t>162751137</t>
  </si>
  <si>
    <t>Vodorovné přemístění přes 9 000 do 10000 m výkopku/sypaniny z horniny třídy těžitelnosti II skupiny 4 a 5</t>
  </si>
  <si>
    <t>-656646739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</si>
  <si>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</si>
  <si>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</si>
  <si>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28</t>
  </si>
  <si>
    <t>171201221</t>
  </si>
  <si>
    <t>Poplatek za uložení na skládce (skládkovné) zeminy a kamení kód odpadu 17 05 04</t>
  </si>
  <si>
    <t>t</t>
  </si>
  <si>
    <t>-1424468083</t>
  </si>
  <si>
    <t>Poplatek za uložení stavebního odpadu na skládce (skládkovné) zeminy a kamení zatříděného do Katalogu odpadů pod kódem 17 05 04</t>
  </si>
  <si>
    <t>https://podminky.urs.cz/item/CS_URS_2024_01/171201221</t>
  </si>
  <si>
    <t>1412,35+310,8</t>
  </si>
  <si>
    <t>1723,15*2 'Přepočtené koeficientem množství</t>
  </si>
  <si>
    <t>29</t>
  </si>
  <si>
    <t>171251201</t>
  </si>
  <si>
    <t>Uložení sypaniny na skládky nebo meziskládky</t>
  </si>
  <si>
    <t>1498336986</t>
  </si>
  <si>
    <t>Uložení sypaniny na skládky nebo meziskládky bez hutnění s upravením uložené sypaniny do předepsaného tvaru</t>
  </si>
  <si>
    <t>https://podminky.urs.cz/item/CS_URS_2024_01/171251201</t>
  </si>
  <si>
    <t>30</t>
  </si>
  <si>
    <t>174111101</t>
  </si>
  <si>
    <t>Zásyp jam, šachet rýh nebo kolem objektů sypaninou se zhutněním ručně</t>
  </si>
  <si>
    <t>315020546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</si>
  <si>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</si>
  <si>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</si>
  <si>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nahrazení nevhodné zeminy</t>
  </si>
  <si>
    <t>1709,4-(58,275+62,370+334,406)</t>
  </si>
  <si>
    <t>4*113,75-(0,55+3,025)</t>
  </si>
  <si>
    <t>31</t>
  </si>
  <si>
    <t>M</t>
  </si>
  <si>
    <t>58331200</t>
  </si>
  <si>
    <t>štěrkopísek netříděný zásypový</t>
  </si>
  <si>
    <t>-1707995601</t>
  </si>
  <si>
    <t>1705,774*2 'Přepočtené koeficientem množství</t>
  </si>
  <si>
    <t>32</t>
  </si>
  <si>
    <t>175111101</t>
  </si>
  <si>
    <t>Obsypání potrubí ručně sypaninou bez prohození, uloženou do 3 m</t>
  </si>
  <si>
    <t>206877573</t>
  </si>
  <si>
    <t>https://podminky.urs.cz/item/CS_URS_2024_01/175111101</t>
  </si>
  <si>
    <t>(185*2,1*1,1)-(185*3,14*0,4*0,4)</t>
  </si>
  <si>
    <t>5*1,1*0,55</t>
  </si>
  <si>
    <t>33</t>
  </si>
  <si>
    <t>58337331</t>
  </si>
  <si>
    <t>štěrkopísek frakce 0/22</t>
  </si>
  <si>
    <t>-1721351881</t>
  </si>
  <si>
    <t>337,431*2 'Přepočtené koeficientem množství</t>
  </si>
  <si>
    <t>34</t>
  </si>
  <si>
    <t>181311103</t>
  </si>
  <si>
    <t>Rozprostření ornice tl vrstvy do 200 mm v rovině nebo ve svahu do 1:5 ručně</t>
  </si>
  <si>
    <t>733321767</t>
  </si>
  <si>
    <t>Rozprostření a urovnání ornice v rovině nebo ve svahu sklonu do 1:5 ručně při souvislé ploše, tl. vrstvy do 200 mm</t>
  </si>
  <si>
    <t>https://podminky.urs.cz/item/CS_URS_2024_01/181311103</t>
  </si>
  <si>
    <t>35</t>
  </si>
  <si>
    <t>181411141</t>
  </si>
  <si>
    <t>Založení parterového trávníku výsevem plochy do 1000 m2 v rovině a ve svahu do 1:5</t>
  </si>
  <si>
    <t>-745077681</t>
  </si>
  <si>
    <t>https://podminky.urs.cz/item/CS_URS_2024_01/181411141</t>
  </si>
  <si>
    <t>36</t>
  </si>
  <si>
    <t>00572470</t>
  </si>
  <si>
    <t>osivo směs travní univerzál</t>
  </si>
  <si>
    <t>kg</t>
  </si>
  <si>
    <t>1977842828</t>
  </si>
  <si>
    <t>114*0,02 'Přepočtené koeficientem množství</t>
  </si>
  <si>
    <t>37</t>
  </si>
  <si>
    <t>184807111</t>
  </si>
  <si>
    <t>Zřízení ochrany stromu bedněním</t>
  </si>
  <si>
    <t>CS ÚRS 2016 01</t>
  </si>
  <si>
    <t>2009103060</t>
  </si>
  <si>
    <t>Ochrana kmene bedněním před poškozením stavebním provozem zřízení</t>
  </si>
  <si>
    <t>př.č. C.3, D.1.01</t>
  </si>
  <si>
    <t>stoka</t>
  </si>
  <si>
    <t>(3,14*0,5*2)*3</t>
  </si>
  <si>
    <t>38</t>
  </si>
  <si>
    <t>184807112</t>
  </si>
  <si>
    <t>Odstranění ochrany stromu bedněním</t>
  </si>
  <si>
    <t>739195191</t>
  </si>
  <si>
    <t>Ochrana kmene bedněním před poškozením stavebním provozem odstranění</t>
  </si>
  <si>
    <t>39</t>
  </si>
  <si>
    <t>34571355</t>
  </si>
  <si>
    <t>trubka elektroinstalační ohebná dvouplášťová korugovaná (chránička) D 94/110mm, HDPE+LDPE</t>
  </si>
  <si>
    <t>-1467094926</t>
  </si>
  <si>
    <t xml:space="preserve">př.č.C.3, D.1.01, </t>
  </si>
  <si>
    <t>kanaalizace</t>
  </si>
  <si>
    <t>2*2,5</t>
  </si>
  <si>
    <t>1*5</t>
  </si>
  <si>
    <t>Zakládání</t>
  </si>
  <si>
    <t>40</t>
  </si>
  <si>
    <t>212752701</t>
  </si>
  <si>
    <t>Trativod z drenážních trubek tunelových PVC-U SN 4 perforace 220° včetně lože otevřený výkop DN 100 pro liniové stavby</t>
  </si>
  <si>
    <t>-1473718870</t>
  </si>
  <si>
    <t>https://podminky.urs.cz/item/CS_URS_2024_01/212752701</t>
  </si>
  <si>
    <t>185</t>
  </si>
  <si>
    <t>přípojky</t>
  </si>
  <si>
    <t>41</t>
  </si>
  <si>
    <t>213141111</t>
  </si>
  <si>
    <t>Zřízení vrstvy z geotextilie v rovině nebo ve sklonu do 1:5 š do 3 m</t>
  </si>
  <si>
    <t>-677471721</t>
  </si>
  <si>
    <t>Zřízení vrstvy z geotextilie filtrační, separační, odvodňovací, ochranné, výztužné nebo protierozní v rovině nebo ve sklonu do 1:5, šířky do 3 m</t>
  </si>
  <si>
    <t>https://podminky.urs.cz/item/CS_URS_2024_01/213141111</t>
  </si>
  <si>
    <t>př.č. C.3, D.1.01, D.1.02, D.1.03,</t>
  </si>
  <si>
    <t>42</t>
  </si>
  <si>
    <t>69311228</t>
  </si>
  <si>
    <t>geotextilie netkaná separační, ochranná, filtrační, drenážní PES 250g/m2</t>
  </si>
  <si>
    <t>1266778417</t>
  </si>
  <si>
    <t>25,3*1,1845 'Přepočtené koeficientem množství</t>
  </si>
  <si>
    <t>Svislé a kompletní konstrukce</t>
  </si>
  <si>
    <t>43</t>
  </si>
  <si>
    <t>359901211</t>
  </si>
  <si>
    <t>Monitoring stoky jakékoli výšky na nové kanalizaci</t>
  </si>
  <si>
    <t>-363022415</t>
  </si>
  <si>
    <t>https://podminky.urs.cz/item/CS_URS_2024_01/359901211</t>
  </si>
  <si>
    <t>př.č. C.3, D.1.01, D.1.02, D.1.03</t>
  </si>
  <si>
    <t>Vodorovné konstrukce</t>
  </si>
  <si>
    <t>44</t>
  </si>
  <si>
    <t>451541111</t>
  </si>
  <si>
    <t>Lože pod potrubí otevřený výkop ze štěrkodrtě</t>
  </si>
  <si>
    <t>-948697660</t>
  </si>
  <si>
    <t>Lože pod potrubí, stoky a drobné objekty v otevřeném výkopu ze štěrkodrtě 0-63 mm</t>
  </si>
  <si>
    <t>https://podminky.urs.cz/item/CS_URS_2024_01/451541111</t>
  </si>
  <si>
    <t>185*2,1*0,15</t>
  </si>
  <si>
    <t>5*1,1*0,1</t>
  </si>
  <si>
    <t>45</t>
  </si>
  <si>
    <t>451573111</t>
  </si>
  <si>
    <t>Lože pod potrubí otevřený výkop ze štěrkopísku</t>
  </si>
  <si>
    <t>-1004740503</t>
  </si>
  <si>
    <t>Lože pod potrubí, stoky a drobné objekty v otevřeném výkopu z písku a štěrkopísku do 63 mm</t>
  </si>
  <si>
    <t>https://podminky.urs.cz/item/CS_URS_2024_01/451573111</t>
  </si>
  <si>
    <t xml:space="preserve">př.č. C.3, D.1.01, D.1.02, D.1.03, </t>
  </si>
  <si>
    <t>165*2,1*0,18</t>
  </si>
  <si>
    <t>46</t>
  </si>
  <si>
    <t>452112112</t>
  </si>
  <si>
    <t>Osazení betonových prstenců nebo rámů v do 100 mm pod poklopy a mříže</t>
  </si>
  <si>
    <t>858840627</t>
  </si>
  <si>
    <t>Osazení betonových dílců prstenců nebo rámů pod poklopy a mříže, výšky do 100 mm</t>
  </si>
  <si>
    <t>https://podminky.urs.cz/item/CS_URS_2024_01/452112112</t>
  </si>
  <si>
    <t xml:space="preserve">př.č. D.1.05, </t>
  </si>
  <si>
    <t>2+2</t>
  </si>
  <si>
    <t>47</t>
  </si>
  <si>
    <t>59224176</t>
  </si>
  <si>
    <t>prstenec šachtový vyrovnávací betonový 625x120x80mm</t>
  </si>
  <si>
    <t>-1496091856</t>
  </si>
  <si>
    <t>př.č. D.1.05</t>
  </si>
  <si>
    <t>48</t>
  </si>
  <si>
    <t>59224187</t>
  </si>
  <si>
    <t>prstenec šachtový vyrovnávací betonový 625x120x100mm</t>
  </si>
  <si>
    <t>-1939147930</t>
  </si>
  <si>
    <t>49</t>
  </si>
  <si>
    <t>452311141</t>
  </si>
  <si>
    <t>Podkladní desky z betonu prostého bez zvýšených nároků na prostředí tř. C 16/20 otevřený výkop</t>
  </si>
  <si>
    <t>1188864118</t>
  </si>
  <si>
    <t>Podkladní a zajišťovací konstrukce z betonu prostého v otevřeném výkopu bez zvýšených nároků na prostředí desky pod potrubí, stoky a drobné objekty z betonu tř. C 16/20</t>
  </si>
  <si>
    <t>https://podminky.urs.cz/item/CS_URS_2024_01/452311141</t>
  </si>
  <si>
    <t>(2,0*2,0*0,1)*2</t>
  </si>
  <si>
    <t>50</t>
  </si>
  <si>
    <t>452312131</t>
  </si>
  <si>
    <t>Sedlové lože z betonu prostého tř. C 12/15 otevřený výkop</t>
  </si>
  <si>
    <t>2109982830</t>
  </si>
  <si>
    <t>https://podminky.urs.cz/item/CS_URS_2024_01/452312131</t>
  </si>
  <si>
    <t>domovní přípojka</t>
  </si>
  <si>
    <t>5*(0,6*0,175)</t>
  </si>
  <si>
    <t>51</t>
  </si>
  <si>
    <t>452351111</t>
  </si>
  <si>
    <t>Bednění podkladních desek nebo sedlového lože pod potrubí, stoky a drobné objekty otevřený výkop zřízení</t>
  </si>
  <si>
    <t>-1935612178</t>
  </si>
  <si>
    <t>Bednění podkladních a zajišťovacích konstrukcí v otevřeném výkopu desek nebo sedlových loží pod potrubí, stoky a drobné objekty zřízení</t>
  </si>
  <si>
    <t>https://podminky.urs.cz/item/CS_URS_2024_01/452351111</t>
  </si>
  <si>
    <t>př.č. D.1.06</t>
  </si>
  <si>
    <t>šachty</t>
  </si>
  <si>
    <t>(2,0*4*0,1)*2</t>
  </si>
  <si>
    <t>5*0,15</t>
  </si>
  <si>
    <t>52</t>
  </si>
  <si>
    <t>452351112</t>
  </si>
  <si>
    <t>Bednění podkladních desek nebo sedlového lože pod potrubí, stoky a drobné objekty otevřený výkop odstranění</t>
  </si>
  <si>
    <t>-1768938186</t>
  </si>
  <si>
    <t>Bednění podkladních a zajišťovacích konstrukcí v otevřeném výkopu desek nebo sedlových loží pod potrubí, stoky a drobné objekty odstranění</t>
  </si>
  <si>
    <t>https://podminky.urs.cz/item/CS_URS_2024_01/452351112</t>
  </si>
  <si>
    <t>Komunikace pozemní</t>
  </si>
  <si>
    <t>53</t>
  </si>
  <si>
    <t>564861111</t>
  </si>
  <si>
    <t>Podklad ze štěrkodrtě ŠD tl 200 mm</t>
  </si>
  <si>
    <t>1467989927</t>
  </si>
  <si>
    <t>https://podminky.urs.cz/item/CS_URS_2024_01/564861111</t>
  </si>
  <si>
    <t>54</t>
  </si>
  <si>
    <t>565145111</t>
  </si>
  <si>
    <t>Asfaltový beton vrstva podkladní ACP 16 (obalované kamenivo OKS) tl 60 mm š do 3 m</t>
  </si>
  <si>
    <t>-275681837</t>
  </si>
  <si>
    <t>Asfaltový beton vrstva podkladní ACP 16 (obalované kamenivo střednězrnné - OKS) s rozprostřením a zhutněním v pruhu šířky přes 1,5 do 3 m, po zhutnění tl. 60 mm</t>
  </si>
  <si>
    <t>https://podminky.urs.cz/item/CS_URS_2024_01/565145111</t>
  </si>
  <si>
    <t>55</t>
  </si>
  <si>
    <t>567122111</t>
  </si>
  <si>
    <t>Podklad ze směsi stmelené cementem SC C 8/10 (KSC I) tl 120 mm</t>
  </si>
  <si>
    <t>498694550</t>
  </si>
  <si>
    <t>Podklad ze směsi stmelené cementem SC bez dilatačních spár, s rozprostřením a zhutněním SC C 8/10 (KSC I), po zhutnění tl. 120 mm</t>
  </si>
  <si>
    <t>https://podminky.urs.cz/item/CS_URS_2024_01/567122111</t>
  </si>
  <si>
    <t>56</t>
  </si>
  <si>
    <t>573231106</t>
  </si>
  <si>
    <t>Postřik živičný spojovací ze silniční emulze v množství 0,30 kg/m2</t>
  </si>
  <si>
    <t>-1388387406</t>
  </si>
  <si>
    <t>Postřik spojovací PS bez posypu kamenivem ze silniční emulze, v množství 0,30 kg/m2</t>
  </si>
  <si>
    <t>https://podminky.urs.cz/item/CS_URS_2024_01/573231106</t>
  </si>
  <si>
    <t>57</t>
  </si>
  <si>
    <t>573231112</t>
  </si>
  <si>
    <t>Postřik živičný spojovací ze silniční emulze v množství 0,80 kg/m2</t>
  </si>
  <si>
    <t>-1175549797</t>
  </si>
  <si>
    <t>Postřik spojovací PS bez posypu kamenivem ze silniční emulze, v množství 0,80 kg/m2</t>
  </si>
  <si>
    <t>https://podminky.urs.cz/item/CS_URS_2024_01/573231112</t>
  </si>
  <si>
    <t>58</t>
  </si>
  <si>
    <t>577134131</t>
  </si>
  <si>
    <t>Asfaltový beton vrstva obrusná ACO 11 (ABS) tř. I tl 40 mm š do 3 m z modifikovaného asfaltu</t>
  </si>
  <si>
    <t>923020634</t>
  </si>
  <si>
    <t>Asfaltový beton vrstva obrusná ACO 11 (ABS) s rozprostřením a se zhutněním z modifikovaného asfaltu v pruhu šířky do 3 m, po zhutnění tl. 40 mm</t>
  </si>
  <si>
    <t>https://podminky.urs.cz/item/CS_URS_2024_01/577134131</t>
  </si>
  <si>
    <t>59</t>
  </si>
  <si>
    <t>596212230</t>
  </si>
  <si>
    <t>Kladení zámkové dlažby pozemních komunikací tl 80 mm skupiny C pl do 50 m2</t>
  </si>
  <si>
    <t>-1905366088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</si>
  <si>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C, pro plochy do 50 m2</t>
  </si>
  <si>
    <t>https://podminky.urs.cz/item/CS_URS_2024_01/596212230</t>
  </si>
  <si>
    <t>60</t>
  </si>
  <si>
    <t>59245010_1R</t>
  </si>
  <si>
    <t>dlažba zámková tvaru dle původní barevná</t>
  </si>
  <si>
    <t>-1737606528</t>
  </si>
  <si>
    <t>dlažba zámková tvaru I 200x165x80mm barevná</t>
  </si>
  <si>
    <t>Trubní vedení</t>
  </si>
  <si>
    <t>61</t>
  </si>
  <si>
    <t>810491811</t>
  </si>
  <si>
    <t>Bourání stávajícího potrubí z betonu DN přes 800 do 1000</t>
  </si>
  <si>
    <t>-1025595467</t>
  </si>
  <si>
    <t>Bourání stávajícího potrubí z betonu v otevřeném výkopu DN přes 800 do 1000</t>
  </si>
  <si>
    <t>https://podminky.urs.cz/item/CS_URS_2024_01/810491811</t>
  </si>
  <si>
    <t>př.č. D.01</t>
  </si>
  <si>
    <t>62</t>
  </si>
  <si>
    <t>830311811</t>
  </si>
  <si>
    <t>Bourání stávajícího kameninového potrubí DN do 150</t>
  </si>
  <si>
    <t>-410758834</t>
  </si>
  <si>
    <t>Bourání stávajícího potrubí z kameninových trub v otevřeném výkopu DN do 150</t>
  </si>
  <si>
    <t>https://podminky.urs.cz/item/CS_URS_2024_01/830311811</t>
  </si>
  <si>
    <t>63</t>
  </si>
  <si>
    <t>831312121</t>
  </si>
  <si>
    <t>Montáž potrubí z trub kameninových hrdlových s integrovaným těsněním výkop sklon do 20 % DN 150</t>
  </si>
  <si>
    <t>930500320</t>
  </si>
  <si>
    <t>Montáž potrubí z trub kameninových hrdlových s integrovaným těsněním v otevřeném výkopu ve sklonu do 20 % DN 150</t>
  </si>
  <si>
    <t>https://podminky.urs.cz/item/CS_URS_2024_01/831312121</t>
  </si>
  <si>
    <t>př.č. D.04</t>
  </si>
  <si>
    <t>64</t>
  </si>
  <si>
    <t>59710632</t>
  </si>
  <si>
    <t>trouba kameninová glazovaná DN 150 dl 1,00m spojovací systém F</t>
  </si>
  <si>
    <t>1365967474</t>
  </si>
  <si>
    <t>5*1,015 'Přepočtené koeficientem množství</t>
  </si>
  <si>
    <t>65</t>
  </si>
  <si>
    <t>59713313</t>
  </si>
  <si>
    <t>manžeta převlečná pro normální zatížení DN 150 průměr 175-200 š 150mm</t>
  </si>
  <si>
    <t>216327176</t>
  </si>
  <si>
    <t>př..č. D.1.04</t>
  </si>
  <si>
    <t>66</t>
  </si>
  <si>
    <t>871472111</t>
  </si>
  <si>
    <t>Montáž kanalizačního potrubí z laminátových trub DN 800 se spojkami v otevřeném výkopu</t>
  </si>
  <si>
    <t>-1434501684</t>
  </si>
  <si>
    <t>Montáž kanalizačního potrubí z laminátových trub v otevřeném výkopu spojované spojkami DN 800</t>
  </si>
  <si>
    <t>https://podminky.urs.cz/item/CS_URS_2024_01/871472111</t>
  </si>
  <si>
    <t>př.č. C.2,C.3, D.1.01, D.1.02, D.1.03</t>
  </si>
  <si>
    <t>67</t>
  </si>
  <si>
    <t>28641272</t>
  </si>
  <si>
    <t>roury z odstředivě litého laminátu PN 1 SN 10000 se spojkou DN 800</t>
  </si>
  <si>
    <t>1620483840</t>
  </si>
  <si>
    <t>68</t>
  </si>
  <si>
    <t>890251851</t>
  </si>
  <si>
    <t>Bourání šachet z prostého betonu strojně obestavěného prostoru přes 3 do 5 m3</t>
  </si>
  <si>
    <t>1263044959</t>
  </si>
  <si>
    <t>Bourání šachet a jímek strojně velikosti obestavěného prostoru přes 3 do 5 m3 z prostého betonu</t>
  </si>
  <si>
    <t>https://podminky.urs.cz/item/CS_URS_2024_01/890251851</t>
  </si>
  <si>
    <t xml:space="preserve">př.č. C.3,D.1.01, D.1.02, </t>
  </si>
  <si>
    <t>4,5*2</t>
  </si>
  <si>
    <t>69</t>
  </si>
  <si>
    <t>892472121</t>
  </si>
  <si>
    <t>Tlaková zkouška vzduchem potrubí DN 800 těsnícím vakem ucpávkovým</t>
  </si>
  <si>
    <t>úsek</t>
  </si>
  <si>
    <t>1056691995</t>
  </si>
  <si>
    <t>Tlakové zkoušky vzduchem těsnícími vaky ucpávkovými DN 800</t>
  </si>
  <si>
    <t>https://podminky.urs.cz/item/CS_URS_2024_01/892472121</t>
  </si>
  <si>
    <t xml:space="preserve">př.č. C.3, D.1.01, D.1.02, </t>
  </si>
  <si>
    <t>70</t>
  </si>
  <si>
    <t>894410121</t>
  </si>
  <si>
    <t>Osazení betonových dílců pro kanalizační šachty DN 1500 šachtové dno výšky 1400 mm</t>
  </si>
  <si>
    <t>544543772</t>
  </si>
  <si>
    <t>Osazení betonových dílců šachet kanalizačních dno DN 1500, výšky 1400 mm</t>
  </si>
  <si>
    <t>https://podminky.urs.cz/item/CS_URS_2024_01/894410121</t>
  </si>
  <si>
    <t>71</t>
  </si>
  <si>
    <t>PFB.1135651</t>
  </si>
  <si>
    <t>Dno jednolité šachtové KOMPAKT - VÝROBA NA ZAKÁZKUTBZ-Q.1 150/139 KOM V max. 100</t>
  </si>
  <si>
    <t>1536006348</t>
  </si>
  <si>
    <t>72</t>
  </si>
  <si>
    <t>PFB.1135651_1R</t>
  </si>
  <si>
    <t>Dno jednolité šachtové KOMPAKT - VÝROBA NA ZAKÁZKUTBZ-Q.1 150/129 KOM V max. 100</t>
  </si>
  <si>
    <t>-540506779</t>
  </si>
  <si>
    <t>73</t>
  </si>
  <si>
    <t>894410242</t>
  </si>
  <si>
    <t>Osazení betonových dílců pro kanalizační šachty DN 1500 skruž rovná výšky 500 mm</t>
  </si>
  <si>
    <t>1510773638</t>
  </si>
  <si>
    <t>Osazení betonových dílců šachet kanalizačních skruž rovná DN 1500, výšky 500 mm</t>
  </si>
  <si>
    <t>https://podminky.urs.cz/item/CS_URS_2024_01/894410242</t>
  </si>
  <si>
    <t>74</t>
  </si>
  <si>
    <t>59224602</t>
  </si>
  <si>
    <t>skruž betonové šachty DN 1500 kanalizační DEHA 150x50x15cm, se stupadly</t>
  </si>
  <si>
    <t>-1749409001</t>
  </si>
  <si>
    <t>75</t>
  </si>
  <si>
    <t>894410243</t>
  </si>
  <si>
    <t>Osazení betonových dílců pro kanalizační šachty DN 1500 skruž rovná výšky 1000 mm</t>
  </si>
  <si>
    <t>-546059094</t>
  </si>
  <si>
    <t>Osazení betonových dílců šachet kanalizačních skruž rovná DN 1500, výšky 1000 mm</t>
  </si>
  <si>
    <t>https://podminky.urs.cz/item/CS_URS_2024_01/894410243</t>
  </si>
  <si>
    <t>76</t>
  </si>
  <si>
    <t>59224515</t>
  </si>
  <si>
    <t>skruž betonové šachty DN 1500 XA3 kanalizační 150x100x15cm se stupadly</t>
  </si>
  <si>
    <t>-23818009</t>
  </si>
  <si>
    <t>77</t>
  </si>
  <si>
    <t>894410304</t>
  </si>
  <si>
    <t>Osazení betonových dílců pro kanalizační šachty DN 1500 deska zákrytová</t>
  </si>
  <si>
    <t>1093125361</t>
  </si>
  <si>
    <t>Osazení betonových dílců šachet kanalizačních deska zákrytová DN 1500</t>
  </si>
  <si>
    <t>https://podminky.urs.cz/item/CS_URS_2024_01/894410304</t>
  </si>
  <si>
    <t>78</t>
  </si>
  <si>
    <t>59224543</t>
  </si>
  <si>
    <t>deska betonová zákrytová šachty DN 1500 kanalizační 150/62,5x20cm</t>
  </si>
  <si>
    <t>-674542046</t>
  </si>
  <si>
    <t>79</t>
  </si>
  <si>
    <t>59224342</t>
  </si>
  <si>
    <t>těsnění elastomerové pro spojení šachetních dílů DN 1500</t>
  </si>
  <si>
    <t>-1029211373</t>
  </si>
  <si>
    <t>80</t>
  </si>
  <si>
    <t>899103211</t>
  </si>
  <si>
    <t>Demontáž poklopů litinových nebo ocelových včetně rámů hmotnosti přes 100 do 150 kg</t>
  </si>
  <si>
    <t>-2014052100</t>
  </si>
  <si>
    <t>Demontáž poklopů litinových a ocelových včetně rámů, hmotnosti jednotlivě přes 100 do 150 Kg</t>
  </si>
  <si>
    <t>https://podminky.urs.cz/item/CS_URS_2024_01/899103211</t>
  </si>
  <si>
    <t>81</t>
  </si>
  <si>
    <t>899104112</t>
  </si>
  <si>
    <t>Osazení poklopů litinových nebo ocelových včetně rámů pro třídu zatížení D400, E600</t>
  </si>
  <si>
    <t>1022815522</t>
  </si>
  <si>
    <t>Osazení poklopů litinových a ocelových včetně rámů pro třídu zatížení D400, E600</t>
  </si>
  <si>
    <t>https://podminky.urs.cz/item/CS_URS_2024_01/899104112</t>
  </si>
  <si>
    <t>př.č. C.3, D.1.01, D.1.05</t>
  </si>
  <si>
    <t>82</t>
  </si>
  <si>
    <t>KSI.KDM91B</t>
  </si>
  <si>
    <t>Kanalizační poklop Europa 9 PUR, rám samonivelační,bez vybrání pro lapač, D 400 bez odvětrání</t>
  </si>
  <si>
    <t>639793271</t>
  </si>
  <si>
    <t>83</t>
  </si>
  <si>
    <t>899722113</t>
  </si>
  <si>
    <t>Krytí potrubí z plastů výstražnou fólií z PVC 34cm</t>
  </si>
  <si>
    <t>1155343359</t>
  </si>
  <si>
    <t>Krytí potrubí z plastů výstražnou fólií z PVC šířky 34 cm</t>
  </si>
  <si>
    <t>https://podminky.urs.cz/item/CS_URS_2024_01/899722113</t>
  </si>
  <si>
    <t>př.č. D.1.01,D.1.03, D.1.04</t>
  </si>
  <si>
    <t>Ostatní konstrukce a práce-bourání</t>
  </si>
  <si>
    <t>84</t>
  </si>
  <si>
    <t>914511111_1R</t>
  </si>
  <si>
    <t>Demontáž a montáž dopravních značek včtně sloupku, značky a provedení betonového základu</t>
  </si>
  <si>
    <t>1700645961</t>
  </si>
  <si>
    <t>př. C3, D.1.01</t>
  </si>
  <si>
    <t>85</t>
  </si>
  <si>
    <t>915111112</t>
  </si>
  <si>
    <t>Vodorovné dopravní značení dělící čáry souvislé š 125 mm retroreflexní bílá barva</t>
  </si>
  <si>
    <t>-35723099</t>
  </si>
  <si>
    <t>Vodorovné dopravní značení stříkané barvou dělící čára šířky 125 mm souvislá bílá retroreflexní</t>
  </si>
  <si>
    <t>https://podminky.urs.cz/item/CS_URS_2024_01/915111112</t>
  </si>
  <si>
    <t>komunikace</t>
  </si>
  <si>
    <t>86</t>
  </si>
  <si>
    <t>916241213</t>
  </si>
  <si>
    <t>Osazení obrubníku kamenného stojatého s boční opěrou do lože z betonu prostého</t>
  </si>
  <si>
    <t>1608282296</t>
  </si>
  <si>
    <t>Osazení obrubníku kamenného se zřízením lože, s vyplněním a zatřením spár cementovou maltou stojatého s boční opěrou z betonu prostého, do lože z betonu prostého</t>
  </si>
  <si>
    <t>https://podminky.urs.cz/item/CS_URS_2024_01/916241213</t>
  </si>
  <si>
    <t>87</t>
  </si>
  <si>
    <t>58380001</t>
  </si>
  <si>
    <t>krajník kamenný žulový silniční 130x200x300-800mm</t>
  </si>
  <si>
    <t>-187779296</t>
  </si>
  <si>
    <t>88</t>
  </si>
  <si>
    <t>919112212</t>
  </si>
  <si>
    <t>Řezání spár pro vytvoření komůrky š 10 mm hl 20 mm pro těsnící zálivku v živičném krytu</t>
  </si>
  <si>
    <t>-1625202944</t>
  </si>
  <si>
    <t>Řezání dilatačních spár v živičném krytu  vytvoření komůrky pro těsnící zálivku šířky 10 mm, hloubky 20 mm</t>
  </si>
  <si>
    <t>https://podminky.urs.cz/item/CS_URS_2024_01/919112212</t>
  </si>
  <si>
    <t>př.č. C.3, D.1.02, D.1.03,</t>
  </si>
  <si>
    <t>15,0*2</t>
  </si>
  <si>
    <t>89</t>
  </si>
  <si>
    <t>919121132</t>
  </si>
  <si>
    <t>Těsnění spár zálivkou za studena pro komůrky š 20 mm hl 40 mm s těsnicím profilem</t>
  </si>
  <si>
    <t>-872820241</t>
  </si>
  <si>
    <t>Utěsnění dilatačních spár zálivkou za studena v cementobetonovém nebo živičném krytu včetně adhezního nátěru s těsnicím profilem pod zálivkou, pro komůrky šířky 20 mm, hloubky 40 mm</t>
  </si>
  <si>
    <t>https://podminky.urs.cz/item/CS_URS_2024_01/919121132</t>
  </si>
  <si>
    <t>90</t>
  </si>
  <si>
    <t>919735112</t>
  </si>
  <si>
    <t>Řezání stávajícího živičného krytu hl do 100 mm</t>
  </si>
  <si>
    <t>995054777</t>
  </si>
  <si>
    <t>Řezání stávajícího živičného krytu nebo podkladu hloubky přes 50 do 100 mm</t>
  </si>
  <si>
    <t>https://podminky.urs.cz/item/CS_URS_2024_01/919735112</t>
  </si>
  <si>
    <t>91</t>
  </si>
  <si>
    <t>936311111</t>
  </si>
  <si>
    <t>Zabetonování potrubí ve vynechaných otvorech z betonu se zvýšenými nároky C 25/30 pl otvoru 0,25 m2</t>
  </si>
  <si>
    <t>-843191173</t>
  </si>
  <si>
    <t>Zabetonování potrubí uloženého ve vynechaných otvorech ve dně nebo ve stěnách nádrží, z betonu se zvýšenými nároky na prostředí o ploše otvoru do 0,25 m2</t>
  </si>
  <si>
    <t>https://podminky.urs.cz/item/CS_URS_2024_01/936311111</t>
  </si>
  <si>
    <t>př.č. C.3, D.1.01,</t>
  </si>
  <si>
    <t xml:space="preserve">Š1-dobetonování stěny </t>
  </si>
  <si>
    <t>0,3*0,5*0,6</t>
  </si>
  <si>
    <t>Š42</t>
  </si>
  <si>
    <t>92</t>
  </si>
  <si>
    <t>938908411</t>
  </si>
  <si>
    <t>Čištění vozovek splachováním vodou</t>
  </si>
  <si>
    <t>906883910</t>
  </si>
  <si>
    <t>https://podminky.urs.cz/item/CS_URS_2024_01/938908411</t>
  </si>
  <si>
    <t>93</t>
  </si>
  <si>
    <t>938909331</t>
  </si>
  <si>
    <t>Čištění vozovek metením ručně podkladu nebo krytu betonového nebo živičného</t>
  </si>
  <si>
    <t>1789218041</t>
  </si>
  <si>
    <t>https://podminky.urs.cz/item/CS_URS_2024_01/938909331</t>
  </si>
  <si>
    <t>94</t>
  </si>
  <si>
    <t>966006132</t>
  </si>
  <si>
    <t>Odstranění značek dopravních nebo orientačních se sloupky s betonovými patkami</t>
  </si>
  <si>
    <t>28317497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</si>
  <si>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</si>
  <si>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https://podminky.urs.cz/item/CS_URS_2024_01/966006132</t>
  </si>
  <si>
    <t>př. C.3</t>
  </si>
  <si>
    <t>95</t>
  </si>
  <si>
    <t>977151124</t>
  </si>
  <si>
    <t>Jádrové vrty diamantovými korunkami do stavebních materiálů D přes 150 do 180 mm</t>
  </si>
  <si>
    <t>-1619741347</t>
  </si>
  <si>
    <t>Jádrové vrty diamantovými korunkami do stavebních materiálů (železobetonu, betonu, cihel, obkladů, dlažeb, kamene) průměru přes 150 do 180 mm</t>
  </si>
  <si>
    <t>https://podminky.urs.cz/item/CS_URS_2024_01/977151124</t>
  </si>
  <si>
    <t>př.č D.1.05</t>
  </si>
  <si>
    <t>1*0,15</t>
  </si>
  <si>
    <t>96</t>
  </si>
  <si>
    <t>977151142</t>
  </si>
  <si>
    <t>Jádrové vrty diamantovými korunkami do stavebních materiálů D přes 800 do 850 mm</t>
  </si>
  <si>
    <t>1000005325</t>
  </si>
  <si>
    <t>Jádrové vrty diamantovými korunkami do stavebních materiálů (železobetonu, betonu, cihel, obkladů, dlažeb, kamene) průměru přes 800 do 850 mm</t>
  </si>
  <si>
    <t>https://podminky.urs.cz/item/CS_URS_2024_01/977151142</t>
  </si>
  <si>
    <t>př.č D.1.01</t>
  </si>
  <si>
    <t>2*0,6</t>
  </si>
  <si>
    <t>97</t>
  </si>
  <si>
    <t>985131111</t>
  </si>
  <si>
    <t>Očištění ploch stěn, rubu kleneb a podlah tlakovou vodou</t>
  </si>
  <si>
    <t>745694266</t>
  </si>
  <si>
    <t>https://podminky.urs.cz/item/CS_URS_2024_01/985131111</t>
  </si>
  <si>
    <t xml:space="preserve">př.č. D.2.01, </t>
  </si>
  <si>
    <t>ŠD1</t>
  </si>
  <si>
    <t>Š2</t>
  </si>
  <si>
    <t>98</t>
  </si>
  <si>
    <t>985131211</t>
  </si>
  <si>
    <t>Očištění ploch stěn, rubu kleneb a podlah sušeným křemičitým pískem</t>
  </si>
  <si>
    <t>211846386</t>
  </si>
  <si>
    <t>Očištění ploch stěn, rubu kleneb a podlah tryskání pískem sušeným</t>
  </si>
  <si>
    <t>https://podminky.urs.cz/item/CS_URS_2024_01/985131211</t>
  </si>
  <si>
    <t>99</t>
  </si>
  <si>
    <t>985139111</t>
  </si>
  <si>
    <t>Příplatek k očištění ploch za práci ve stísněném prostoru</t>
  </si>
  <si>
    <t>166244146</t>
  </si>
  <si>
    <t>Očištění ploch Příplatek k cenám za práci ve stísněném prostoru</t>
  </si>
  <si>
    <t>https://podminky.urs.cz/item/CS_URS_2024_01/985139111</t>
  </si>
  <si>
    <t>100</t>
  </si>
  <si>
    <t>985311111</t>
  </si>
  <si>
    <t>Reprofilace stěn cementovými sanačními maltami tl 10 mm</t>
  </si>
  <si>
    <t>849773372</t>
  </si>
  <si>
    <t>Reprofilace betonu sanačními maltami na cementové bázi ručně stěn, tloušťky do 10 mm</t>
  </si>
  <si>
    <t>https://podminky.urs.cz/item/CS_URS_2024_01/985311111</t>
  </si>
  <si>
    <t>101</t>
  </si>
  <si>
    <t>985311911</t>
  </si>
  <si>
    <t>Příplatek při reprofilaci sanačními maltami za práci ve stísněném prostoru</t>
  </si>
  <si>
    <t>-51559628</t>
  </si>
  <si>
    <t>Reprofilace betonu sanačními maltami na cementové bázi ručně Příplatek k cenám za práci ve stísněném prostoru</t>
  </si>
  <si>
    <t>https://podminky.urs.cz/item/CS_URS_2024_01/985311911</t>
  </si>
  <si>
    <t>997</t>
  </si>
  <si>
    <t>Přesun sutě</t>
  </si>
  <si>
    <t>102</t>
  </si>
  <si>
    <t>997006512</t>
  </si>
  <si>
    <t>Vodorovné doprava suti s naložením a složením na skládku do 1 km</t>
  </si>
  <si>
    <t>-15041074</t>
  </si>
  <si>
    <t>https://podminky.urs.cz/item/CS_URS_2024_01/997006512</t>
  </si>
  <si>
    <t>103</t>
  </si>
  <si>
    <t>997006519</t>
  </si>
  <si>
    <t>Příplatek k vodorovnému přemístění suti na skládku ZKD 1 km přes 1 km</t>
  </si>
  <si>
    <t>-424744902</t>
  </si>
  <si>
    <t>https://podminky.urs.cz/item/CS_URS_2024_01/997006519</t>
  </si>
  <si>
    <t>726,065*9 'Přepočtené koeficientem množství</t>
  </si>
  <si>
    <t>104</t>
  </si>
  <si>
    <t>997006551</t>
  </si>
  <si>
    <t>Hrubé urovnání suti na skládce bez zhutnění</t>
  </si>
  <si>
    <t>-390590369</t>
  </si>
  <si>
    <t>https://podminky.urs.cz/item/CS_URS_2024_01/997006551</t>
  </si>
  <si>
    <t>105</t>
  </si>
  <si>
    <t>997221615</t>
  </si>
  <si>
    <t>Poplatek za uložení na skládce (skládkovné) stavebního odpadu betonového kód odpadu 17 01 01</t>
  </si>
  <si>
    <t>197061556</t>
  </si>
  <si>
    <t>https://podminky.urs.cz/item/CS_URS_2024_01/997221615</t>
  </si>
  <si>
    <t>12,98+138,125+1,74+240,5+0,145+2,97+0,008+1,5</t>
  </si>
  <si>
    <t>106</t>
  </si>
  <si>
    <t>997221645</t>
  </si>
  <si>
    <t>Poplatek za uložení na skládce (skládkovné) odpadu asfaltového bez dehtu kód odpadu 17 03 02</t>
  </si>
  <si>
    <t>5237387</t>
  </si>
  <si>
    <t>https://podminky.urs.cz/item/CS_URS_2024_01/997221645</t>
  </si>
  <si>
    <t>44,666+109,940</t>
  </si>
  <si>
    <t>107</t>
  </si>
  <si>
    <t>997221655</t>
  </si>
  <si>
    <t>-1183361771</t>
  </si>
  <si>
    <t>https://podminky.urs.cz/item/CS_URS_2024_01/997221655</t>
  </si>
  <si>
    <t>158,092+4,855+9,71</t>
  </si>
  <si>
    <t>108</t>
  </si>
  <si>
    <t>997221873_1R</t>
  </si>
  <si>
    <t>Litina a ventily - suť</t>
  </si>
  <si>
    <t>2090794753</t>
  </si>
  <si>
    <t>0,3</t>
  </si>
  <si>
    <t>998</t>
  </si>
  <si>
    <t>Přesun hmot</t>
  </si>
  <si>
    <t>109</t>
  </si>
  <si>
    <t>998276101</t>
  </si>
  <si>
    <t>Přesun hmot pro trubní vedení z trub z plastických hmot otevřený výkop</t>
  </si>
  <si>
    <t>165816125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</si>
  <si>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</si>
  <si>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</si>
  <si>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Práce a dodávky M</t>
  </si>
  <si>
    <t>21-M</t>
  </si>
  <si>
    <t>Elektromontáže</t>
  </si>
  <si>
    <t>110</t>
  </si>
  <si>
    <t>210204121_1R</t>
  </si>
  <si>
    <t xml:space="preserve">Demontáž a zpětná  montáž  stožárů osvětlení parkových </t>
  </si>
  <si>
    <t>-1864312501</t>
  </si>
  <si>
    <t>C.3</t>
  </si>
  <si>
    <t>851-10 - VON 01 - Vedlejčí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</si>
  <si>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</si>
  <si>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</si>
  <si>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</si>
  <si>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</si>
  <si>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</si>
  <si>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</si>
  <si>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</si>
  <si>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</si>
  <si>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</si>
  <si>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</si>
  <si>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</si>
  <si>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</si>
  <si>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99328048</t>
  </si>
  <si>
    <t>Geodetické práce před výstavbou - vytyčení inženýrských sítí</t>
  </si>
  <si>
    <t>012203000</t>
  </si>
  <si>
    <t>Geodetické práce při provádění stavby - vytyčení stavby</t>
  </si>
  <si>
    <t>-2071024263</t>
  </si>
  <si>
    <t>012303000</t>
  </si>
  <si>
    <t>Geodetické práce po výstavbě</t>
  </si>
  <si>
    <t>kpl</t>
  </si>
  <si>
    <t>CS ÚRS 2023 01</t>
  </si>
  <si>
    <t>1024</t>
  </si>
  <si>
    <t>722948449</t>
  </si>
  <si>
    <t>Průzkumné, geodetické a projektové práce geodetické práce po výstavbě</t>
  </si>
  <si>
    <t>https://podminky.urs.cz/item/CS_URS_2023_01/012303000</t>
  </si>
  <si>
    <t xml:space="preserve">Zaměření provede, ověří a předá oprávněný zeměměřický inženýr. Zaměření bude provedeno dle směrnice VAK Pardubice. Bude předáno </t>
  </si>
  <si>
    <t>3x v tištěné formě a 1x v digitální formě</t>
  </si>
  <si>
    <t>013244000_1R</t>
  </si>
  <si>
    <t>Plán zásad organizace výstavby</t>
  </si>
  <si>
    <t>1925392475</t>
  </si>
  <si>
    <t>013254000</t>
  </si>
  <si>
    <t>Dokumentace skutečného provedení stavby</t>
  </si>
  <si>
    <t>CS ÚRS 2023 02</t>
  </si>
  <si>
    <t>-210312119</t>
  </si>
  <si>
    <t>https://podminky.urs.cz/item/CS_URS_2023_02/013254000</t>
  </si>
  <si>
    <t>VRN3</t>
  </si>
  <si>
    <t>Zařízení staveniště</t>
  </si>
  <si>
    <t>030001000</t>
  </si>
  <si>
    <t xml:space="preserve">Zajištění kompletního zařízení staveniště </t>
  </si>
  <si>
    <t>1156951387</t>
  </si>
  <si>
    <t>Zajištění kompletního zařízení staveniště včetně připojení na inž. sítě</t>
  </si>
  <si>
    <t>dle plánu zása organizace výstavby</t>
  </si>
  <si>
    <t>034303000</t>
  </si>
  <si>
    <t>Dopravní značení na staveništi</t>
  </si>
  <si>
    <t>-1345192840</t>
  </si>
  <si>
    <t>https://podminky.urs.cz/item/CS_URS_2024_01/034303000</t>
  </si>
  <si>
    <t>039103000</t>
  </si>
  <si>
    <t>Rozebrání, bourání a odvoz zařízení staveniště</t>
  </si>
  <si>
    <t>827589092</t>
  </si>
  <si>
    <t>https://podminky.urs.cz/item/CS_URS_2024_01/039103000</t>
  </si>
  <si>
    <t>VRN4</t>
  </si>
  <si>
    <t>Inženýrská činnost</t>
  </si>
  <si>
    <t>041403000</t>
  </si>
  <si>
    <t>Koordinátor BOZP na staveništi</t>
  </si>
  <si>
    <t>1940643665</t>
  </si>
  <si>
    <t>https://podminky.urs.cz/item/CS_URS_2023_01/041403000</t>
  </si>
  <si>
    <t>041903000</t>
  </si>
  <si>
    <t>Dozor jiné osoby</t>
  </si>
  <si>
    <t>480523300</t>
  </si>
  <si>
    <t>Inženýrská činnost dozory dozor jiné osoby</t>
  </si>
  <si>
    <t>https://podminky.urs.cz/item/CS_URS_2023_01/041903000</t>
  </si>
  <si>
    <t>042503000</t>
  </si>
  <si>
    <t>Plán BOZP na staveništi</t>
  </si>
  <si>
    <t>-1249710417</t>
  </si>
  <si>
    <t>Inženýrská činnost posudky plán BOZP na staveništi</t>
  </si>
  <si>
    <t>https://podminky.urs.cz/item/CS_URS_2023_01/042503000</t>
  </si>
  <si>
    <t>VRN5</t>
  </si>
  <si>
    <t>Finanční náklady</t>
  </si>
  <si>
    <t>053002000</t>
  </si>
  <si>
    <t>Poplatky</t>
  </si>
  <si>
    <t>329188566</t>
  </si>
  <si>
    <t>https://podminky.urs.cz/item/CS_URS_2024_01/053002000</t>
  </si>
  <si>
    <t>př C.2</t>
  </si>
  <si>
    <t>poplatek za veřejné prostranství</t>
  </si>
  <si>
    <t>(185*6,5)*150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</si>
</sst>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19002411" TargetMode="External"/><Relationship Id="rId18" Type="http://schemas.openxmlformats.org/officeDocument/2006/relationships/hyperlink" Target="https://podminky.urs.cz/item/CS_URS_2024_01/130001101" TargetMode="External"/><Relationship Id="rId26" Type="http://schemas.openxmlformats.org/officeDocument/2006/relationships/hyperlink" Target="https://podminky.urs.cz/item/CS_URS_2024_01/162751117" TargetMode="External"/><Relationship Id="rId39" Type="http://schemas.openxmlformats.org/officeDocument/2006/relationships/hyperlink" Target="https://podminky.urs.cz/item/CS_URS_2024_01/452112112" TargetMode="External"/><Relationship Id="rId21" Type="http://schemas.openxmlformats.org/officeDocument/2006/relationships/hyperlink" Target="https://podminky.urs.cz/item/CS_URS_2024_01/132454205" TargetMode="External"/><Relationship Id="rId34" Type="http://schemas.openxmlformats.org/officeDocument/2006/relationships/hyperlink" Target="https://podminky.urs.cz/item/CS_URS_2024_01/212752701" TargetMode="External"/><Relationship Id="rId42" Type="http://schemas.openxmlformats.org/officeDocument/2006/relationships/hyperlink" Target="https://podminky.urs.cz/item/CS_URS_2024_01/452351111" TargetMode="External"/><Relationship Id="rId47" Type="http://schemas.openxmlformats.org/officeDocument/2006/relationships/hyperlink" Target="https://podminky.urs.cz/item/CS_URS_2024_01/573231106" TargetMode="External"/><Relationship Id="rId50" Type="http://schemas.openxmlformats.org/officeDocument/2006/relationships/hyperlink" Target="https://podminky.urs.cz/item/CS_URS_2024_01/596212230" TargetMode="External"/><Relationship Id="rId55" Type="http://schemas.openxmlformats.org/officeDocument/2006/relationships/hyperlink" Target="https://podminky.urs.cz/item/CS_URS_2024_01/890251851" TargetMode="External"/><Relationship Id="rId63" Type="http://schemas.openxmlformats.org/officeDocument/2006/relationships/hyperlink" Target="https://podminky.urs.cz/item/CS_URS_2024_01/899722113" TargetMode="External"/><Relationship Id="rId68" Type="http://schemas.openxmlformats.org/officeDocument/2006/relationships/hyperlink" Target="https://podminky.urs.cz/item/CS_URS_2024_01/919735112" TargetMode="External"/><Relationship Id="rId76" Type="http://schemas.openxmlformats.org/officeDocument/2006/relationships/hyperlink" Target="https://podminky.urs.cz/item/CS_URS_2024_01/985131211" TargetMode="External"/><Relationship Id="rId84" Type="http://schemas.openxmlformats.org/officeDocument/2006/relationships/hyperlink" Target="https://podminky.urs.cz/item/CS_URS_2024_01/997221645" TargetMode="External"/><Relationship Id="rId7" Type="http://schemas.openxmlformats.org/officeDocument/2006/relationships/hyperlink" Target="https://podminky.urs.cz/item/CS_URS_2024_01/115101201" TargetMode="External"/><Relationship Id="rId71" Type="http://schemas.openxmlformats.org/officeDocument/2006/relationships/hyperlink" Target="https://podminky.urs.cz/item/CS_URS_2024_01/938909331" TargetMode="External"/><Relationship Id="rId2" Type="http://schemas.openxmlformats.org/officeDocument/2006/relationships/hyperlink" Target="https://podminky.urs.cz/item/CS_URS_2024_01/113107223" TargetMode="External"/><Relationship Id="rId16" Type="http://schemas.openxmlformats.org/officeDocument/2006/relationships/hyperlink" Target="https://podminky.urs.cz/item/CS_URS_2024_01/119003224" TargetMode="External"/><Relationship Id="rId29" Type="http://schemas.openxmlformats.org/officeDocument/2006/relationships/hyperlink" Target="https://podminky.urs.cz/item/CS_URS_2024_01/171251201" TargetMode="External"/><Relationship Id="rId11" Type="http://schemas.openxmlformats.org/officeDocument/2006/relationships/hyperlink" Target="https://podminky.urs.cz/item/CS_URS_2024_01/119002121" TargetMode="External"/><Relationship Id="rId24" Type="http://schemas.openxmlformats.org/officeDocument/2006/relationships/hyperlink" Target="https://podminky.urs.cz/item/CS_URS_2024_01/151811231" TargetMode="External"/><Relationship Id="rId32" Type="http://schemas.openxmlformats.org/officeDocument/2006/relationships/hyperlink" Target="https://podminky.urs.cz/item/CS_URS_2024_01/181311103" TargetMode="External"/><Relationship Id="rId37" Type="http://schemas.openxmlformats.org/officeDocument/2006/relationships/hyperlink" Target="https://podminky.urs.cz/item/CS_URS_2024_01/451541111" TargetMode="External"/><Relationship Id="rId40" Type="http://schemas.openxmlformats.org/officeDocument/2006/relationships/hyperlink" Target="https://podminky.urs.cz/item/CS_URS_2024_01/452311141" TargetMode="External"/><Relationship Id="rId45" Type="http://schemas.openxmlformats.org/officeDocument/2006/relationships/hyperlink" Target="https://podminky.urs.cz/item/CS_URS_2024_01/565145111" TargetMode="External"/><Relationship Id="rId53" Type="http://schemas.openxmlformats.org/officeDocument/2006/relationships/hyperlink" Target="https://podminky.urs.cz/item/CS_URS_2024_01/831312121" TargetMode="External"/><Relationship Id="rId58" Type="http://schemas.openxmlformats.org/officeDocument/2006/relationships/hyperlink" Target="https://podminky.urs.cz/item/CS_URS_2024_01/894410242" TargetMode="External"/><Relationship Id="rId66" Type="http://schemas.openxmlformats.org/officeDocument/2006/relationships/hyperlink" Target="https://podminky.urs.cz/item/CS_URS_2024_01/919112212" TargetMode="External"/><Relationship Id="rId74" Type="http://schemas.openxmlformats.org/officeDocument/2006/relationships/hyperlink" Target="https://podminky.urs.cz/item/CS_URS_2024_01/977151142" TargetMode="External"/><Relationship Id="rId79" Type="http://schemas.openxmlformats.org/officeDocument/2006/relationships/hyperlink" Target="https://podminky.urs.cz/item/CS_URS_2024_01/985311911" TargetMode="External"/><Relationship Id="rId87" Type="http://schemas.openxmlformats.org/officeDocument/2006/relationships/drawing" Target="../drawings/drawing2.xml"/><Relationship Id="rId5" Type="http://schemas.openxmlformats.org/officeDocument/2006/relationships/hyperlink" Target="https://podminky.urs.cz/item/CS_URS_2024_01/113154124" TargetMode="External"/><Relationship Id="rId61" Type="http://schemas.openxmlformats.org/officeDocument/2006/relationships/hyperlink" Target="https://podminky.urs.cz/item/CS_URS_2024_01/899103211" TargetMode="External"/><Relationship Id="rId82" Type="http://schemas.openxmlformats.org/officeDocument/2006/relationships/hyperlink" Target="https://podminky.urs.cz/item/CS_URS_2024_01/997006551" TargetMode="External"/><Relationship Id="rId19" Type="http://schemas.openxmlformats.org/officeDocument/2006/relationships/hyperlink" Target="https://podminky.urs.cz/item/CS_URS_2024_01/132154205" TargetMode="External"/><Relationship Id="rId4" Type="http://schemas.openxmlformats.org/officeDocument/2006/relationships/hyperlink" Target="https://podminky.urs.cz/item/CS_URS_2024_01/113154122" TargetMode="External"/><Relationship Id="rId9" Type="http://schemas.openxmlformats.org/officeDocument/2006/relationships/hyperlink" Target="https://podminky.urs.cz/item/CS_URS_2024_01/119001401" TargetMode="External"/><Relationship Id="rId14" Type="http://schemas.openxmlformats.org/officeDocument/2006/relationships/hyperlink" Target="https://podminky.urs.cz/item/CS_URS_2024_01/119002412" TargetMode="External"/><Relationship Id="rId22" Type="http://schemas.openxmlformats.org/officeDocument/2006/relationships/hyperlink" Target="https://podminky.urs.cz/item/CS_URS_2024_01/151811131" TargetMode="External"/><Relationship Id="rId27" Type="http://schemas.openxmlformats.org/officeDocument/2006/relationships/hyperlink" Target="https://podminky.urs.cz/item/CS_URS_2024_01/162751137" TargetMode="External"/><Relationship Id="rId30" Type="http://schemas.openxmlformats.org/officeDocument/2006/relationships/hyperlink" Target="https://podminky.urs.cz/item/CS_URS_2024_01/174111101" TargetMode="External"/><Relationship Id="rId35" Type="http://schemas.openxmlformats.org/officeDocument/2006/relationships/hyperlink" Target="https://podminky.urs.cz/item/CS_URS_2024_01/213141111" TargetMode="External"/><Relationship Id="rId43" Type="http://schemas.openxmlformats.org/officeDocument/2006/relationships/hyperlink" Target="https://podminky.urs.cz/item/CS_URS_2024_01/452351112" TargetMode="External"/><Relationship Id="rId48" Type="http://schemas.openxmlformats.org/officeDocument/2006/relationships/hyperlink" Target="https://podminky.urs.cz/item/CS_URS_2024_01/573231112" TargetMode="External"/><Relationship Id="rId56" Type="http://schemas.openxmlformats.org/officeDocument/2006/relationships/hyperlink" Target="https://podminky.urs.cz/item/CS_URS_2024_01/892472121" TargetMode="External"/><Relationship Id="rId64" Type="http://schemas.openxmlformats.org/officeDocument/2006/relationships/hyperlink" Target="https://podminky.urs.cz/item/CS_URS_2024_01/915111112" TargetMode="External"/><Relationship Id="rId69" Type="http://schemas.openxmlformats.org/officeDocument/2006/relationships/hyperlink" Target="https://podminky.urs.cz/item/CS_URS_2024_01/936311111" TargetMode="External"/><Relationship Id="rId77" Type="http://schemas.openxmlformats.org/officeDocument/2006/relationships/hyperlink" Target="https://podminky.urs.cz/item/CS_URS_2024_01/985139111" TargetMode="External"/><Relationship Id="rId8" Type="http://schemas.openxmlformats.org/officeDocument/2006/relationships/hyperlink" Target="https://podminky.urs.cz/item/CS_URS_2024_01/115101301" TargetMode="External"/><Relationship Id="rId51" Type="http://schemas.openxmlformats.org/officeDocument/2006/relationships/hyperlink" Target="https://podminky.urs.cz/item/CS_URS_2024_01/810491811" TargetMode="External"/><Relationship Id="rId72" Type="http://schemas.openxmlformats.org/officeDocument/2006/relationships/hyperlink" Target="https://podminky.urs.cz/item/CS_URS_2024_01/966006132" TargetMode="External"/><Relationship Id="rId80" Type="http://schemas.openxmlformats.org/officeDocument/2006/relationships/hyperlink" Target="https://podminky.urs.cz/item/CS_URS_2024_01/997006512" TargetMode="External"/><Relationship Id="rId85" Type="http://schemas.openxmlformats.org/officeDocument/2006/relationships/hyperlink" Target="https://podminky.urs.cz/item/CS_URS_2024_01/997221655" TargetMode="External"/><Relationship Id="rId3" Type="http://schemas.openxmlformats.org/officeDocument/2006/relationships/hyperlink" Target="https://podminky.urs.cz/item/CS_URS_2024_01/113107231" TargetMode="External"/><Relationship Id="rId12" Type="http://schemas.openxmlformats.org/officeDocument/2006/relationships/hyperlink" Target="https://podminky.urs.cz/item/CS_URS_2024_01/119002122" TargetMode="External"/><Relationship Id="rId17" Type="http://schemas.openxmlformats.org/officeDocument/2006/relationships/hyperlink" Target="https://podminky.urs.cz/item/CS_URS_2024_01/121151103" TargetMode="External"/><Relationship Id="rId25" Type="http://schemas.openxmlformats.org/officeDocument/2006/relationships/hyperlink" Target="https://podminky.urs.cz/item/CS_URS_2024_01/151811242" TargetMode="External"/><Relationship Id="rId33" Type="http://schemas.openxmlformats.org/officeDocument/2006/relationships/hyperlink" Target="https://podminky.urs.cz/item/CS_URS_2024_01/181411141" TargetMode="External"/><Relationship Id="rId38" Type="http://schemas.openxmlformats.org/officeDocument/2006/relationships/hyperlink" Target="https://podminky.urs.cz/item/CS_URS_2024_01/451573111" TargetMode="External"/><Relationship Id="rId46" Type="http://schemas.openxmlformats.org/officeDocument/2006/relationships/hyperlink" Target="https://podminky.urs.cz/item/CS_URS_2024_01/567122111" TargetMode="External"/><Relationship Id="rId59" Type="http://schemas.openxmlformats.org/officeDocument/2006/relationships/hyperlink" Target="https://podminky.urs.cz/item/CS_URS_2024_01/894410243" TargetMode="External"/><Relationship Id="rId67" Type="http://schemas.openxmlformats.org/officeDocument/2006/relationships/hyperlink" Target="https://podminky.urs.cz/item/CS_URS_2024_01/919121132" TargetMode="External"/><Relationship Id="rId20" Type="http://schemas.openxmlformats.org/officeDocument/2006/relationships/hyperlink" Target="https://podminky.urs.cz/item/CS_URS_2024_01/132254205" TargetMode="External"/><Relationship Id="rId41" Type="http://schemas.openxmlformats.org/officeDocument/2006/relationships/hyperlink" Target="https://podminky.urs.cz/item/CS_URS_2024_01/452312131" TargetMode="External"/><Relationship Id="rId54" Type="http://schemas.openxmlformats.org/officeDocument/2006/relationships/hyperlink" Target="https://podminky.urs.cz/item/CS_URS_2024_01/871472111" TargetMode="External"/><Relationship Id="rId62" Type="http://schemas.openxmlformats.org/officeDocument/2006/relationships/hyperlink" Target="https://podminky.urs.cz/item/CS_URS_2024_01/899104112" TargetMode="External"/><Relationship Id="rId70" Type="http://schemas.openxmlformats.org/officeDocument/2006/relationships/hyperlink" Target="https://podminky.urs.cz/item/CS_URS_2024_01/938908411" TargetMode="External"/><Relationship Id="rId75" Type="http://schemas.openxmlformats.org/officeDocument/2006/relationships/hyperlink" Target="https://podminky.urs.cz/item/CS_URS_2024_01/985131111" TargetMode="External"/><Relationship Id="rId83" Type="http://schemas.openxmlformats.org/officeDocument/2006/relationships/hyperlink" Target="https://podminky.urs.cz/item/CS_URS_2024_01/997221615" TargetMode="External"/><Relationship Id="rId1" Type="http://schemas.openxmlformats.org/officeDocument/2006/relationships/hyperlink" Target="https://podminky.urs.cz/item/CS_URS_2024_01/113106171" TargetMode="External"/><Relationship Id="rId6" Type="http://schemas.openxmlformats.org/officeDocument/2006/relationships/hyperlink" Target="https://podminky.urs.cz/item/CS_URS_2024_01/113201112" TargetMode="External"/><Relationship Id="rId15" Type="http://schemas.openxmlformats.org/officeDocument/2006/relationships/hyperlink" Target="https://podminky.urs.cz/item/CS_URS_2024_01/119003223" TargetMode="External"/><Relationship Id="rId23" Type="http://schemas.openxmlformats.org/officeDocument/2006/relationships/hyperlink" Target="https://podminky.urs.cz/item/CS_URS_2024_01/151811142" TargetMode="External"/><Relationship Id="rId28" Type="http://schemas.openxmlformats.org/officeDocument/2006/relationships/hyperlink" Target="https://podminky.urs.cz/item/CS_URS_2024_01/171201221" TargetMode="External"/><Relationship Id="rId36" Type="http://schemas.openxmlformats.org/officeDocument/2006/relationships/hyperlink" Target="https://podminky.urs.cz/item/CS_URS_2024_01/359901211" TargetMode="External"/><Relationship Id="rId49" Type="http://schemas.openxmlformats.org/officeDocument/2006/relationships/hyperlink" Target="https://podminky.urs.cz/item/CS_URS_2024_01/577134131" TargetMode="External"/><Relationship Id="rId57" Type="http://schemas.openxmlformats.org/officeDocument/2006/relationships/hyperlink" Target="https://podminky.urs.cz/item/CS_URS_2024_01/894410121" TargetMode="External"/><Relationship Id="rId10" Type="http://schemas.openxmlformats.org/officeDocument/2006/relationships/hyperlink" Target="https://podminky.urs.cz/item/CS_URS_2024_01/119001421" TargetMode="External"/><Relationship Id="rId31" Type="http://schemas.openxmlformats.org/officeDocument/2006/relationships/hyperlink" Target="https://podminky.urs.cz/item/CS_URS_2024_01/175111101" TargetMode="External"/><Relationship Id="rId44" Type="http://schemas.openxmlformats.org/officeDocument/2006/relationships/hyperlink" Target="https://podminky.urs.cz/item/CS_URS_2024_01/564861111" TargetMode="External"/><Relationship Id="rId52" Type="http://schemas.openxmlformats.org/officeDocument/2006/relationships/hyperlink" Target="https://podminky.urs.cz/item/CS_URS_2024_01/830311811" TargetMode="External"/><Relationship Id="rId60" Type="http://schemas.openxmlformats.org/officeDocument/2006/relationships/hyperlink" Target="https://podminky.urs.cz/item/CS_URS_2024_01/894410304" TargetMode="External"/><Relationship Id="rId65" Type="http://schemas.openxmlformats.org/officeDocument/2006/relationships/hyperlink" Target="https://podminky.urs.cz/item/CS_URS_2024_01/916241213" TargetMode="External"/><Relationship Id="rId73" Type="http://schemas.openxmlformats.org/officeDocument/2006/relationships/hyperlink" Target="https://podminky.urs.cz/item/CS_URS_2024_01/977151124" TargetMode="External"/><Relationship Id="rId78" Type="http://schemas.openxmlformats.org/officeDocument/2006/relationships/hyperlink" Target="https://podminky.urs.cz/item/CS_URS_2024_01/985311111" TargetMode="External"/><Relationship Id="rId81" Type="http://schemas.openxmlformats.org/officeDocument/2006/relationships/hyperlink" Target="https://podminky.urs.cz/item/CS_URS_2024_01/997006519" TargetMode="External"/><Relationship Id="rId86" Type="http://schemas.openxmlformats.org/officeDocument/2006/relationships/hyperlink" Target="https://podminky.urs.cz/item/CS_URS_2024_01/9982761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53002000" TargetMode="External"/><Relationship Id="rId3" Type="http://schemas.openxmlformats.org/officeDocument/2006/relationships/hyperlink" Target="https://podminky.urs.cz/item/CS_URS_2024_01/034303000" TargetMode="External"/><Relationship Id="rId7" Type="http://schemas.openxmlformats.org/officeDocument/2006/relationships/hyperlink" Target="https://podminky.urs.cz/item/CS_URS_2023_01/042503000" TargetMode="External"/><Relationship Id="rId2" Type="http://schemas.openxmlformats.org/officeDocument/2006/relationships/hyperlink" Target="https://podminky.urs.cz/item/CS_URS_2023_02/013254000" TargetMode="External"/><Relationship Id="rId1" Type="http://schemas.openxmlformats.org/officeDocument/2006/relationships/hyperlink" Target="https://podminky.urs.cz/item/CS_URS_2023_01/012303000" TargetMode="External"/><Relationship Id="rId6" Type="http://schemas.openxmlformats.org/officeDocument/2006/relationships/hyperlink" Target="https://podminky.urs.cz/item/CS_URS_2023_01/041903000" TargetMode="External"/><Relationship Id="rId5" Type="http://schemas.openxmlformats.org/officeDocument/2006/relationships/hyperlink" Target="https://podminky.urs.cz/item/CS_URS_2023_01/041403000" TargetMode="External"/><Relationship Id="rId4" Type="http://schemas.openxmlformats.org/officeDocument/2006/relationships/hyperlink" Target="https://podminky.urs.cz/item/CS_URS_2024_01/039103000" TargetMode="External"/><Relationship Id="rId9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9"/>
      <c r="BE5" s="18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5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7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7"/>
      <c r="BS11" s="16" t="s">
        <v>6</v>
      </c>
    </row>
    <row r="12" spans="1:74" ht="6.95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7"/>
      <c r="BS13" s="16" t="s">
        <v>6</v>
      </c>
    </row>
    <row r="14" spans="1:74" ht="12.75">
      <c r="B14" s="19"/>
      <c r="E14" s="192" t="s">
        <v>31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28</v>
      </c>
      <c r="AN14" s="28" t="s">
        <v>31</v>
      </c>
      <c r="AR14" s="19"/>
      <c r="BE14" s="187"/>
      <c r="BS14" s="16" t="s">
        <v>6</v>
      </c>
    </row>
    <row r="15" spans="1:74" ht="6.95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7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7"/>
      <c r="BS17" s="16" t="s">
        <v>36</v>
      </c>
    </row>
    <row r="18" spans="2:71" ht="6.95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7"/>
      <c r="BS20" s="16" t="s">
        <v>36</v>
      </c>
    </row>
    <row r="21" spans="2:71" ht="6.95" customHeight="1">
      <c r="B21" s="19"/>
      <c r="AR21" s="19"/>
      <c r="BE21" s="187"/>
    </row>
    <row r="22" spans="2:71" ht="12" customHeight="1">
      <c r="B22" s="19"/>
      <c r="D22" s="26" t="s">
        <v>39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5" customHeight="1">
      <c r="B24" s="19"/>
      <c r="AR24" s="19"/>
      <c r="BE24" s="18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5" customHeight="1">
      <c r="B27" s="31"/>
      <c r="AR27" s="31"/>
      <c r="BE27" s="187"/>
    </row>
    <row r="28" spans="2:71" s="1" customFormat="1" ht="12.75">
      <c r="B28" s="31"/>
      <c r="L28" s="197" t="s">
        <v>41</v>
      </c>
      <c r="M28" s="197"/>
      <c r="N28" s="197"/>
      <c r="O28" s="197"/>
      <c r="P28" s="197"/>
      <c r="W28" s="197" t="s">
        <v>42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43</v>
      </c>
      <c r="AL28" s="197"/>
      <c r="AM28" s="197"/>
      <c r="AN28" s="197"/>
      <c r="AO28" s="197"/>
      <c r="AR28" s="31"/>
      <c r="BE28" s="187"/>
    </row>
    <row r="29" spans="2:71" s="2" customFormat="1" ht="14.45" customHeight="1">
      <c r="B29" s="35"/>
      <c r="D29" s="26" t="s">
        <v>44</v>
      </c>
      <c r="F29" s="26" t="s">
        <v>45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5" customHeight="1">
      <c r="B30" s="35"/>
      <c r="F30" s="26" t="s">
        <v>46</v>
      </c>
      <c r="L30" s="200">
        <v>0.12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5" hidden="1" customHeight="1">
      <c r="B31" s="35"/>
      <c r="F31" s="26" t="s">
        <v>47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5" hidden="1" customHeight="1">
      <c r="B32" s="35"/>
      <c r="F32" s="26" t="s">
        <v>48</v>
      </c>
      <c r="L32" s="200">
        <v>0.12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5" hidden="1" customHeight="1">
      <c r="B33" s="35"/>
      <c r="F33" s="26" t="s">
        <v>49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5" customHeight="1">
      <c r="B34" s="31"/>
      <c r="AR34" s="31"/>
      <c r="BE34" s="187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01" t="s">
        <v>52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851</v>
      </c>
      <c r="AR84" s="47"/>
    </row>
    <row r="85" spans="1:91" s="4" customFormat="1" ht="36.950000000000003" customHeight="1">
      <c r="B85" s="48"/>
      <c r="C85" s="49" t="s">
        <v>16</v>
      </c>
      <c r="L85" s="205" t="str">
        <f>K6</f>
        <v>Pardubice, Svítkov ul. Popkovická - III.etapa kanalizace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7" t="str">
        <f>IF(AN8= "","",AN8)</f>
        <v>21. 3. 2024</v>
      </c>
      <c r="AN87" s="207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 Pardubice, a.s.</v>
      </c>
      <c r="AI89" s="26" t="s">
        <v>32</v>
      </c>
      <c r="AM89" s="208" t="str">
        <f>IF(E17="","",E17)</f>
        <v>VK PROJEKT. spol. s r.o.</v>
      </c>
      <c r="AN89" s="209"/>
      <c r="AO89" s="209"/>
      <c r="AP89" s="209"/>
      <c r="AR89" s="31"/>
      <c r="AS89" s="210" t="s">
        <v>60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8" t="str">
        <f>IF(E20="","",E20)</f>
        <v>Ladislav Konvalina</v>
      </c>
      <c r="AN90" s="209"/>
      <c r="AO90" s="209"/>
      <c r="AP90" s="209"/>
      <c r="AR90" s="31"/>
      <c r="AS90" s="212"/>
      <c r="AT90" s="213"/>
      <c r="BD90" s="55"/>
    </row>
    <row r="91" spans="1:91" s="1" customFormat="1" ht="10.9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4" t="s">
        <v>61</v>
      </c>
      <c r="D92" s="215"/>
      <c r="E92" s="215"/>
      <c r="F92" s="215"/>
      <c r="G92" s="215"/>
      <c r="H92" s="56"/>
      <c r="I92" s="216" t="s">
        <v>62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63</v>
      </c>
      <c r="AH92" s="215"/>
      <c r="AI92" s="215"/>
      <c r="AJ92" s="215"/>
      <c r="AK92" s="215"/>
      <c r="AL92" s="215"/>
      <c r="AM92" s="215"/>
      <c r="AN92" s="216" t="s">
        <v>64</v>
      </c>
      <c r="AO92" s="215"/>
      <c r="AP92" s="218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21" t="s">
        <v>85</v>
      </c>
      <c r="E95" s="221"/>
      <c r="F95" s="221"/>
      <c r="G95" s="221"/>
      <c r="H95" s="221"/>
      <c r="I95" s="76"/>
      <c r="J95" s="221" t="s">
        <v>86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'851-01 - IO 01 - Kanalizace'!J30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7" t="s">
        <v>87</v>
      </c>
      <c r="AR95" s="74"/>
      <c r="AS95" s="78">
        <v>0</v>
      </c>
      <c r="AT95" s="79">
        <f>ROUND(SUM(AV95:AW95),2)</f>
        <v>0</v>
      </c>
      <c r="AU95" s="80">
        <f>'851-01 - IO 01 - Kanalizace'!P128</f>
        <v>0</v>
      </c>
      <c r="AV95" s="79">
        <f>'851-01 - IO 01 - Kanalizace'!J33</f>
        <v>0</v>
      </c>
      <c r="AW95" s="79">
        <f>'851-01 - IO 01 - Kanalizace'!J34</f>
        <v>0</v>
      </c>
      <c r="AX95" s="79">
        <f>'851-01 - IO 01 - Kanalizace'!J35</f>
        <v>0</v>
      </c>
      <c r="AY95" s="79">
        <f>'851-01 - IO 01 - Kanalizace'!J36</f>
        <v>0</v>
      </c>
      <c r="AZ95" s="79">
        <f>'851-01 - IO 01 - Kanalizace'!F33</f>
        <v>0</v>
      </c>
      <c r="BA95" s="79">
        <f>'851-01 - IO 01 - Kanalizace'!F34</f>
        <v>0</v>
      </c>
      <c r="BB95" s="79">
        <f>'851-01 - IO 01 - Kanalizace'!F35</f>
        <v>0</v>
      </c>
      <c r="BC95" s="79">
        <f>'851-01 - IO 01 - Kanalizace'!F36</f>
        <v>0</v>
      </c>
      <c r="BD95" s="81">
        <f>'851-01 - IO 01 - Kanalizace'!F37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21" t="s">
        <v>91</v>
      </c>
      <c r="E96" s="221"/>
      <c r="F96" s="221"/>
      <c r="G96" s="221"/>
      <c r="H96" s="221"/>
      <c r="I96" s="76"/>
      <c r="J96" s="221" t="s">
        <v>92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'851-10 - VON 01 - Vedlejč...'!J30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7" t="s">
        <v>93</v>
      </c>
      <c r="AR96" s="74"/>
      <c r="AS96" s="83">
        <v>0</v>
      </c>
      <c r="AT96" s="84">
        <f>ROUND(SUM(AV96:AW96),2)</f>
        <v>0</v>
      </c>
      <c r="AU96" s="85">
        <f>'851-10 - VON 01 - Vedlejč...'!P121</f>
        <v>0</v>
      </c>
      <c r="AV96" s="84">
        <f>'851-10 - VON 01 - Vedlejč...'!J33</f>
        <v>0</v>
      </c>
      <c r="AW96" s="84">
        <f>'851-10 - VON 01 - Vedlejč...'!J34</f>
        <v>0</v>
      </c>
      <c r="AX96" s="84">
        <f>'851-10 - VON 01 - Vedlejč...'!J35</f>
        <v>0</v>
      </c>
      <c r="AY96" s="84">
        <f>'851-10 - VON 01 - Vedlejč...'!J36</f>
        <v>0</v>
      </c>
      <c r="AZ96" s="84">
        <f>'851-10 - VON 01 - Vedlejč...'!F33</f>
        <v>0</v>
      </c>
      <c r="BA96" s="84">
        <f>'851-10 - VON 01 - Vedlejč...'!F34</f>
        <v>0</v>
      </c>
      <c r="BB96" s="84">
        <f>'851-10 - VON 01 - Vedlejč...'!F35</f>
        <v>0</v>
      </c>
      <c r="BC96" s="84">
        <f>'851-10 - VON 01 - Vedlejč...'!F36</f>
        <v>0</v>
      </c>
      <c r="BD96" s="86">
        <f>'851-10 - VON 01 - Vedlejč...'!F37</f>
        <v>0</v>
      </c>
      <c r="BT96" s="82" t="s">
        <v>88</v>
      </c>
      <c r="BV96" s="82" t="s">
        <v>82</v>
      </c>
      <c r="BW96" s="82" t="s">
        <v>94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l2AL9RxtpMX2r8UUvVLa1GQQjGX9b5Ph8renTMXe/AedWSUfPR8rn/Lqyy18byVQwFIOA5QdFDJSURbKUYUuhg==" saltValue="Ms3k153ar/XcJ95hAWP0MtIBpPB/TZWPKRl02eiMwrXegDl1qkdt0LVlg98zcYqoBOETy5eDF83/18MCK/epX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51-01 - IO 01 - Kanalizace'!C2" display="/" xr:uid="{00000000-0004-0000-0000-000000000000}"/>
    <hyperlink ref="A96" location="'851-10 - VON 01 - Vedlejč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9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Pardubice, Svítkov ul. Popkovická - III.etapa kanalizace</v>
      </c>
      <c r="F7" s="225"/>
      <c r="G7" s="225"/>
      <c r="H7" s="225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5" t="s">
        <v>97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21. 3. 2024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ROUND(J128,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ROUND((SUM(BE128:BE893)),  2)</f>
        <v>0</v>
      </c>
      <c r="I33" s="91">
        <v>0.21</v>
      </c>
      <c r="J33" s="90">
        <f>ROUND(((SUM(BE128:BE893))*I33),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ROUND((SUM(BF128:BF893)),  2)</f>
        <v>0</v>
      </c>
      <c r="I34" s="91">
        <v>0.12</v>
      </c>
      <c r="J34" s="90">
        <f>ROUND(((SUM(BF128:BF893))*I34),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ROUND((SUM(BG128:BG893)),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ROUND((SUM(BH128:BH893)),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ROUND((SUM(BI128:BI893)),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Pardubice, Svítkov ul. Popkovická - III.etapa kanalizace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5" t="str">
        <f>E9</f>
        <v>851-01 - IO 01 - Kanalizace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21. 3. 2024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PROJEKT.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J128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J416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J440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J450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J512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J596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J715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J854</f>
        <v>0</v>
      </c>
      <c r="L105" s="107"/>
    </row>
    <row r="106" spans="2:12" s="9" customFormat="1" ht="19.899999999999999" customHeight="1">
      <c r="B106" s="107"/>
      <c r="D106" s="108" t="s">
        <v>112</v>
      </c>
      <c r="E106" s="109"/>
      <c r="F106" s="109"/>
      <c r="G106" s="109"/>
      <c r="H106" s="109"/>
      <c r="I106" s="109"/>
      <c r="J106" s="110">
        <f>J884</f>
        <v>0</v>
      </c>
      <c r="L106" s="107"/>
    </row>
    <row r="107" spans="2:12" s="8" customFormat="1" ht="24.95" customHeight="1">
      <c r="B107" s="103"/>
      <c r="D107" s="104" t="s">
        <v>113</v>
      </c>
      <c r="E107" s="105"/>
      <c r="F107" s="105"/>
      <c r="G107" s="105"/>
      <c r="H107" s="105"/>
      <c r="I107" s="105"/>
      <c r="J107" s="106">
        <f>J888</f>
        <v>0</v>
      </c>
      <c r="L107" s="103"/>
    </row>
    <row r="108" spans="2:12" s="9" customFormat="1" ht="19.899999999999999" customHeight="1">
      <c r="B108" s="107"/>
      <c r="D108" s="108" t="s">
        <v>114</v>
      </c>
      <c r="E108" s="109"/>
      <c r="F108" s="109"/>
      <c r="G108" s="109"/>
      <c r="H108" s="109"/>
      <c r="I108" s="109"/>
      <c r="J108" s="110">
        <f>J889</f>
        <v>0</v>
      </c>
      <c r="L108" s="107"/>
    </row>
    <row r="109" spans="2:12" s="1" customFormat="1" ht="21.75" customHeight="1">
      <c r="B109" s="31"/>
      <c r="L109" s="31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5" customHeight="1">
      <c r="B115" s="31"/>
      <c r="C115" s="20" t="s">
        <v>115</v>
      </c>
      <c r="L115" s="31"/>
    </row>
    <row r="116" spans="2:63" s="1" customFormat="1" ht="6.95" customHeight="1">
      <c r="B116" s="31"/>
      <c r="L116" s="31"/>
    </row>
    <row r="117" spans="2:63" s="1" customFormat="1" ht="12" customHeight="1">
      <c r="B117" s="31"/>
      <c r="C117" s="26" t="s">
        <v>16</v>
      </c>
      <c r="L117" s="31"/>
    </row>
    <row r="118" spans="2:63" s="1" customFormat="1" ht="16.5" customHeight="1">
      <c r="B118" s="31"/>
      <c r="E118" s="224" t="str">
        <f>E7</f>
        <v>Pardubice, Svítkov ul. Popkovická - III.etapa kanalizace</v>
      </c>
      <c r="F118" s="225"/>
      <c r="G118" s="225"/>
      <c r="H118" s="225"/>
      <c r="L118" s="31"/>
    </row>
    <row r="119" spans="2:63" s="1" customFormat="1" ht="12" customHeight="1">
      <c r="B119" s="31"/>
      <c r="C119" s="26" t="s">
        <v>96</v>
      </c>
      <c r="L119" s="31"/>
    </row>
    <row r="120" spans="2:63" s="1" customFormat="1" ht="16.5" customHeight="1">
      <c r="B120" s="31"/>
      <c r="E120" s="205" t="str">
        <f>E9</f>
        <v>851-01 - IO 01 - Kanalizace</v>
      </c>
      <c r="F120" s="226"/>
      <c r="G120" s="226"/>
      <c r="H120" s="226"/>
      <c r="L120" s="31"/>
    </row>
    <row r="121" spans="2:63" s="1" customFormat="1" ht="6.95" customHeight="1">
      <c r="B121" s="31"/>
      <c r="L121" s="31"/>
    </row>
    <row r="122" spans="2:63" s="1" customFormat="1" ht="12" customHeight="1">
      <c r="B122" s="31"/>
      <c r="C122" s="26" t="s">
        <v>20</v>
      </c>
      <c r="F122" s="24" t="str">
        <f>F12</f>
        <v>Pardubice</v>
      </c>
      <c r="I122" s="26" t="s">
        <v>22</v>
      </c>
      <c r="J122" s="51" t="str">
        <f>IF(J12="","",J12)</f>
        <v>21. 3. 2024</v>
      </c>
      <c r="L122" s="31"/>
    </row>
    <row r="123" spans="2:63" s="1" customFormat="1" ht="6.95" customHeight="1">
      <c r="B123" s="31"/>
      <c r="L123" s="31"/>
    </row>
    <row r="124" spans="2:63" s="1" customFormat="1" ht="25.7" customHeight="1">
      <c r="B124" s="31"/>
      <c r="C124" s="26" t="s">
        <v>24</v>
      </c>
      <c r="F124" s="24" t="str">
        <f>E15</f>
        <v>Vodovody a kanalizace Pardubice, a.s.</v>
      </c>
      <c r="I124" s="26" t="s">
        <v>32</v>
      </c>
      <c r="J124" s="29" t="str">
        <f>E21</f>
        <v>VK PROJEKT. spol. s r.o.</v>
      </c>
      <c r="L124" s="31"/>
    </row>
    <row r="125" spans="2:63" s="1" customFormat="1" ht="15.2" customHeight="1">
      <c r="B125" s="31"/>
      <c r="C125" s="26" t="s">
        <v>30</v>
      </c>
      <c r="F125" s="24" t="str">
        <f>IF(E18="","",E18)</f>
        <v>Vyplň údaj</v>
      </c>
      <c r="I125" s="26" t="s">
        <v>37</v>
      </c>
      <c r="J125" s="29" t="str">
        <f>E24</f>
        <v>Ladislav Konvalina</v>
      </c>
      <c r="L125" s="31"/>
    </row>
    <row r="126" spans="2:63" s="1" customFormat="1" ht="10.35" customHeight="1">
      <c r="B126" s="31"/>
      <c r="L126" s="31"/>
    </row>
    <row r="127" spans="2:63" s="10" customFormat="1" ht="29.25" customHeight="1">
      <c r="B127" s="111"/>
      <c r="C127" s="112" t="s">
        <v>116</v>
      </c>
      <c r="D127" s="113" t="s">
        <v>65</v>
      </c>
      <c r="E127" s="113" t="s">
        <v>61</v>
      </c>
      <c r="F127" s="113" t="s">
        <v>62</v>
      </c>
      <c r="G127" s="113" t="s">
        <v>117</v>
      </c>
      <c r="H127" s="113" t="s">
        <v>118</v>
      </c>
      <c r="I127" s="113" t="s">
        <v>119</v>
      </c>
      <c r="J127" s="113" t="s">
        <v>100</v>
      </c>
      <c r="K127" s="114" t="s">
        <v>120</v>
      </c>
      <c r="L127" s="111"/>
      <c r="M127" s="58" t="s">
        <v>1</v>
      </c>
      <c r="N127" s="59" t="s">
        <v>44</v>
      </c>
      <c r="O127" s="59" t="s">
        <v>121</v>
      </c>
      <c r="P127" s="59" t="s">
        <v>122</v>
      </c>
      <c r="Q127" s="59" t="s">
        <v>123</v>
      </c>
      <c r="R127" s="59" t="s">
        <v>124</v>
      </c>
      <c r="S127" s="59" t="s">
        <v>125</v>
      </c>
      <c r="T127" s="60" t="s">
        <v>126</v>
      </c>
    </row>
    <row r="128" spans="2:63" s="1" customFormat="1" ht="22.9" customHeight="1">
      <c r="B128" s="31"/>
      <c r="C128" s="63" t="s">
        <v>127</v>
      </c>
      <c r="J128" s="115">
        <f>BK128</f>
        <v>0</v>
      </c>
      <c r="L128" s="31"/>
      <c r="M128" s="61"/>
      <c r="N128" s="52"/>
      <c r="O128" s="52"/>
      <c r="P128" s="116">
        <f>P129+P888</f>
        <v>0</v>
      </c>
      <c r="Q128" s="52"/>
      <c r="R128" s="116">
        <f>R129+R888</f>
        <v>4189.3421403000011</v>
      </c>
      <c r="S128" s="52"/>
      <c r="T128" s="117">
        <f>T129+T888</f>
        <v>726.06540000000007</v>
      </c>
      <c r="AT128" s="16" t="s">
        <v>79</v>
      </c>
      <c r="AU128" s="16" t="s">
        <v>102</v>
      </c>
      <c r="BK128" s="118">
        <f>BK129+BK888</f>
        <v>0</v>
      </c>
    </row>
    <row r="129" spans="2:65" s="11" customFormat="1" ht="25.9" customHeight="1">
      <c r="B129" s="119"/>
      <c r="D129" s="120" t="s">
        <v>79</v>
      </c>
      <c r="E129" s="121" t="s">
        <v>128</v>
      </c>
      <c r="F129" s="121" t="s">
        <v>129</v>
      </c>
      <c r="I129" s="122"/>
      <c r="J129" s="123">
        <f>BK129</f>
        <v>0</v>
      </c>
      <c r="L129" s="119"/>
      <c r="M129" s="124"/>
      <c r="P129" s="125">
        <f>P130+P416+P440+P450+P512+P596+P715+P854+P884</f>
        <v>0</v>
      </c>
      <c r="R129" s="125">
        <f>R130+R416+R440+R450+R512+R596+R715+R854+R884</f>
        <v>4189.3421403000011</v>
      </c>
      <c r="T129" s="126">
        <f>T130+T416+T440+T450+T512+T596+T715+T854+T884</f>
        <v>726.06540000000007</v>
      </c>
      <c r="AR129" s="120" t="s">
        <v>88</v>
      </c>
      <c r="AT129" s="127" t="s">
        <v>79</v>
      </c>
      <c r="AU129" s="127" t="s">
        <v>80</v>
      </c>
      <c r="AY129" s="120" t="s">
        <v>130</v>
      </c>
      <c r="BK129" s="128">
        <f>BK130+BK416+BK440+BK450+BK512+BK596+BK715+BK854+BK884</f>
        <v>0</v>
      </c>
    </row>
    <row r="130" spans="2:65" s="11" customFormat="1" ht="22.9" customHeight="1">
      <c r="B130" s="119"/>
      <c r="D130" s="120" t="s">
        <v>79</v>
      </c>
      <c r="E130" s="129" t="s">
        <v>88</v>
      </c>
      <c r="F130" s="129" t="s">
        <v>131</v>
      </c>
      <c r="I130" s="122"/>
      <c r="J130" s="130">
        <f>BK130</f>
        <v>0</v>
      </c>
      <c r="L130" s="119"/>
      <c r="M130" s="124"/>
      <c r="P130" s="125">
        <f>SUM(P131:P415)</f>
        <v>0</v>
      </c>
      <c r="R130" s="125">
        <f>SUM(R131:R415)</f>
        <v>4089.0259639999999</v>
      </c>
      <c r="T130" s="126">
        <f>SUM(T131:T415)</f>
        <v>465.54300000000001</v>
      </c>
      <c r="AR130" s="120" t="s">
        <v>88</v>
      </c>
      <c r="AT130" s="127" t="s">
        <v>79</v>
      </c>
      <c r="AU130" s="127" t="s">
        <v>88</v>
      </c>
      <c r="AY130" s="120" t="s">
        <v>130</v>
      </c>
      <c r="BK130" s="128">
        <f>SUM(BK131:BK415)</f>
        <v>0</v>
      </c>
    </row>
    <row r="131" spans="2:65" s="1" customFormat="1" ht="24.2" customHeight="1">
      <c r="B131" s="31"/>
      <c r="C131" s="131" t="s">
        <v>88</v>
      </c>
      <c r="D131" s="131" t="s">
        <v>132</v>
      </c>
      <c r="E131" s="132" t="s">
        <v>133</v>
      </c>
      <c r="F131" s="133" t="s">
        <v>134</v>
      </c>
      <c r="G131" s="134" t="s">
        <v>135</v>
      </c>
      <c r="H131" s="135">
        <v>44</v>
      </c>
      <c r="I131" s="136"/>
      <c r="J131" s="137">
        <f>ROUND(I131*H131,2)</f>
        <v>0</v>
      </c>
      <c r="K131" s="133" t="s">
        <v>136</v>
      </c>
      <c r="L131" s="31"/>
      <c r="M131" s="138" t="s">
        <v>1</v>
      </c>
      <c r="N131" s="139" t="s">
        <v>45</v>
      </c>
      <c r="P131" s="140">
        <f>O131*H131</f>
        <v>0</v>
      </c>
      <c r="Q131" s="140">
        <v>0</v>
      </c>
      <c r="R131" s="140">
        <f>Q131*H131</f>
        <v>0</v>
      </c>
      <c r="S131" s="140">
        <v>0.29499999999999998</v>
      </c>
      <c r="T131" s="141">
        <f>S131*H131</f>
        <v>12.979999999999999</v>
      </c>
      <c r="AR131" s="142" t="s">
        <v>137</v>
      </c>
      <c r="AT131" s="142" t="s">
        <v>132</v>
      </c>
      <c r="AU131" s="142" t="s">
        <v>90</v>
      </c>
      <c r="AY131" s="16" t="s">
        <v>130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88</v>
      </c>
      <c r="BK131" s="143">
        <f>ROUND(I131*H131,2)</f>
        <v>0</v>
      </c>
      <c r="BL131" s="16" t="s">
        <v>137</v>
      </c>
      <c r="BM131" s="142" t="s">
        <v>138</v>
      </c>
    </row>
    <row r="132" spans="2:65" s="1" customFormat="1" ht="39">
      <c r="B132" s="31"/>
      <c r="D132" s="144" t="s">
        <v>139</v>
      </c>
      <c r="F132" s="145" t="s">
        <v>140</v>
      </c>
      <c r="I132" s="146"/>
      <c r="L132" s="31"/>
      <c r="M132" s="147"/>
      <c r="T132" s="55"/>
      <c r="AT132" s="16" t="s">
        <v>139</v>
      </c>
      <c r="AU132" s="16" t="s">
        <v>90</v>
      </c>
    </row>
    <row r="133" spans="2:65" s="1" customFormat="1" ht="11.25">
      <c r="B133" s="31"/>
      <c r="D133" s="148" t="s">
        <v>141</v>
      </c>
      <c r="F133" s="149" t="s">
        <v>142</v>
      </c>
      <c r="I133" s="146"/>
      <c r="L133" s="31"/>
      <c r="M133" s="147"/>
      <c r="T133" s="55"/>
      <c r="AT133" s="16" t="s">
        <v>141</v>
      </c>
      <c r="AU133" s="16" t="s">
        <v>90</v>
      </c>
    </row>
    <row r="134" spans="2:65" s="12" customFormat="1" ht="11.25">
      <c r="B134" s="150"/>
      <c r="D134" s="144" t="s">
        <v>143</v>
      </c>
      <c r="E134" s="151" t="s">
        <v>1</v>
      </c>
      <c r="F134" s="152" t="s">
        <v>144</v>
      </c>
      <c r="H134" s="151" t="s">
        <v>1</v>
      </c>
      <c r="I134" s="153"/>
      <c r="L134" s="150"/>
      <c r="M134" s="154"/>
      <c r="T134" s="155"/>
      <c r="AT134" s="151" t="s">
        <v>143</v>
      </c>
      <c r="AU134" s="151" t="s">
        <v>90</v>
      </c>
      <c r="AV134" s="12" t="s">
        <v>88</v>
      </c>
      <c r="AW134" s="12" t="s">
        <v>36</v>
      </c>
      <c r="AX134" s="12" t="s">
        <v>80</v>
      </c>
      <c r="AY134" s="151" t="s">
        <v>130</v>
      </c>
    </row>
    <row r="135" spans="2:65" s="12" customFormat="1" ht="11.25">
      <c r="B135" s="150"/>
      <c r="D135" s="144" t="s">
        <v>143</v>
      </c>
      <c r="E135" s="151" t="s">
        <v>1</v>
      </c>
      <c r="F135" s="152" t="s">
        <v>145</v>
      </c>
      <c r="H135" s="151" t="s">
        <v>1</v>
      </c>
      <c r="I135" s="153"/>
      <c r="L135" s="150"/>
      <c r="M135" s="154"/>
      <c r="T135" s="155"/>
      <c r="AT135" s="151" t="s">
        <v>143</v>
      </c>
      <c r="AU135" s="151" t="s">
        <v>90</v>
      </c>
      <c r="AV135" s="12" t="s">
        <v>88</v>
      </c>
      <c r="AW135" s="12" t="s">
        <v>36</v>
      </c>
      <c r="AX135" s="12" t="s">
        <v>80</v>
      </c>
      <c r="AY135" s="151" t="s">
        <v>130</v>
      </c>
    </row>
    <row r="136" spans="2:65" s="13" customFormat="1" ht="11.25">
      <c r="B136" s="156"/>
      <c r="D136" s="144" t="s">
        <v>143</v>
      </c>
      <c r="E136" s="157" t="s">
        <v>1</v>
      </c>
      <c r="F136" s="158" t="s">
        <v>146</v>
      </c>
      <c r="H136" s="159">
        <v>44</v>
      </c>
      <c r="I136" s="160"/>
      <c r="L136" s="156"/>
      <c r="M136" s="161"/>
      <c r="T136" s="162"/>
      <c r="AT136" s="157" t="s">
        <v>143</v>
      </c>
      <c r="AU136" s="157" t="s">
        <v>90</v>
      </c>
      <c r="AV136" s="13" t="s">
        <v>90</v>
      </c>
      <c r="AW136" s="13" t="s">
        <v>36</v>
      </c>
      <c r="AX136" s="13" t="s">
        <v>80</v>
      </c>
      <c r="AY136" s="157" t="s">
        <v>130</v>
      </c>
    </row>
    <row r="137" spans="2:65" s="14" customFormat="1" ht="11.25">
      <c r="B137" s="163"/>
      <c r="D137" s="144" t="s">
        <v>143</v>
      </c>
      <c r="E137" s="164" t="s">
        <v>1</v>
      </c>
      <c r="F137" s="165" t="s">
        <v>147</v>
      </c>
      <c r="H137" s="166">
        <v>44</v>
      </c>
      <c r="I137" s="167"/>
      <c r="L137" s="163"/>
      <c r="M137" s="168"/>
      <c r="T137" s="169"/>
      <c r="AT137" s="164" t="s">
        <v>143</v>
      </c>
      <c r="AU137" s="164" t="s">
        <v>90</v>
      </c>
      <c r="AV137" s="14" t="s">
        <v>137</v>
      </c>
      <c r="AW137" s="14" t="s">
        <v>36</v>
      </c>
      <c r="AX137" s="14" t="s">
        <v>88</v>
      </c>
      <c r="AY137" s="164" t="s">
        <v>130</v>
      </c>
    </row>
    <row r="138" spans="2:65" s="1" customFormat="1" ht="24.2" customHeight="1">
      <c r="B138" s="31"/>
      <c r="C138" s="131" t="s">
        <v>90</v>
      </c>
      <c r="D138" s="131" t="s">
        <v>132</v>
      </c>
      <c r="E138" s="132" t="s">
        <v>148</v>
      </c>
      <c r="F138" s="133" t="s">
        <v>149</v>
      </c>
      <c r="G138" s="134" t="s">
        <v>135</v>
      </c>
      <c r="H138" s="135">
        <v>359.3</v>
      </c>
      <c r="I138" s="136"/>
      <c r="J138" s="137">
        <f>ROUND(I138*H138,2)</f>
        <v>0</v>
      </c>
      <c r="K138" s="133" t="s">
        <v>136</v>
      </c>
      <c r="L138" s="31"/>
      <c r="M138" s="138" t="s">
        <v>1</v>
      </c>
      <c r="N138" s="139" t="s">
        <v>45</v>
      </c>
      <c r="P138" s="140">
        <f>O138*H138</f>
        <v>0</v>
      </c>
      <c r="Q138" s="140">
        <v>0</v>
      </c>
      <c r="R138" s="140">
        <f>Q138*H138</f>
        <v>0</v>
      </c>
      <c r="S138" s="140">
        <v>0.44</v>
      </c>
      <c r="T138" s="141">
        <f>S138*H138</f>
        <v>158.09200000000001</v>
      </c>
      <c r="AR138" s="142" t="s">
        <v>137</v>
      </c>
      <c r="AT138" s="142" t="s">
        <v>132</v>
      </c>
      <c r="AU138" s="142" t="s">
        <v>90</v>
      </c>
      <c r="AY138" s="16" t="s">
        <v>130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88</v>
      </c>
      <c r="BK138" s="143">
        <f>ROUND(I138*H138,2)</f>
        <v>0</v>
      </c>
      <c r="BL138" s="16" t="s">
        <v>137</v>
      </c>
      <c r="BM138" s="142" t="s">
        <v>150</v>
      </c>
    </row>
    <row r="139" spans="2:65" s="1" customFormat="1" ht="39">
      <c r="B139" s="31"/>
      <c r="D139" s="144" t="s">
        <v>139</v>
      </c>
      <c r="F139" s="145" t="s">
        <v>151</v>
      </c>
      <c r="I139" s="146"/>
      <c r="L139" s="31"/>
      <c r="M139" s="147"/>
      <c r="T139" s="55"/>
      <c r="AT139" s="16" t="s">
        <v>139</v>
      </c>
      <c r="AU139" s="16" t="s">
        <v>90</v>
      </c>
    </row>
    <row r="140" spans="2:65" s="1" customFormat="1" ht="11.25">
      <c r="B140" s="31"/>
      <c r="D140" s="148" t="s">
        <v>141</v>
      </c>
      <c r="F140" s="149" t="s">
        <v>152</v>
      </c>
      <c r="I140" s="146"/>
      <c r="L140" s="31"/>
      <c r="M140" s="147"/>
      <c r="T140" s="55"/>
      <c r="AT140" s="16" t="s">
        <v>141</v>
      </c>
      <c r="AU140" s="16" t="s">
        <v>90</v>
      </c>
    </row>
    <row r="141" spans="2:65" s="12" customFormat="1" ht="11.25">
      <c r="B141" s="150"/>
      <c r="D141" s="144" t="s">
        <v>143</v>
      </c>
      <c r="E141" s="151" t="s">
        <v>1</v>
      </c>
      <c r="F141" s="152" t="s">
        <v>144</v>
      </c>
      <c r="H141" s="151" t="s">
        <v>1</v>
      </c>
      <c r="I141" s="153"/>
      <c r="L141" s="150"/>
      <c r="M141" s="154"/>
      <c r="T141" s="155"/>
      <c r="AT141" s="151" t="s">
        <v>143</v>
      </c>
      <c r="AU141" s="151" t="s">
        <v>90</v>
      </c>
      <c r="AV141" s="12" t="s">
        <v>88</v>
      </c>
      <c r="AW141" s="12" t="s">
        <v>36</v>
      </c>
      <c r="AX141" s="12" t="s">
        <v>80</v>
      </c>
      <c r="AY141" s="151" t="s">
        <v>130</v>
      </c>
    </row>
    <row r="142" spans="2:65" s="12" customFormat="1" ht="11.25">
      <c r="B142" s="150"/>
      <c r="D142" s="144" t="s">
        <v>143</v>
      </c>
      <c r="E142" s="151" t="s">
        <v>1</v>
      </c>
      <c r="F142" s="152" t="s">
        <v>153</v>
      </c>
      <c r="H142" s="151" t="s">
        <v>1</v>
      </c>
      <c r="I142" s="153"/>
      <c r="L142" s="150"/>
      <c r="M142" s="154"/>
      <c r="T142" s="155"/>
      <c r="AT142" s="151" t="s">
        <v>143</v>
      </c>
      <c r="AU142" s="151" t="s">
        <v>90</v>
      </c>
      <c r="AV142" s="12" t="s">
        <v>88</v>
      </c>
      <c r="AW142" s="12" t="s">
        <v>36</v>
      </c>
      <c r="AX142" s="12" t="s">
        <v>80</v>
      </c>
      <c r="AY142" s="151" t="s">
        <v>130</v>
      </c>
    </row>
    <row r="143" spans="2:65" s="13" customFormat="1" ht="11.25">
      <c r="B143" s="156"/>
      <c r="D143" s="144" t="s">
        <v>143</v>
      </c>
      <c r="E143" s="157" t="s">
        <v>1</v>
      </c>
      <c r="F143" s="158" t="s">
        <v>154</v>
      </c>
      <c r="H143" s="159">
        <v>34.5</v>
      </c>
      <c r="I143" s="160"/>
      <c r="L143" s="156"/>
      <c r="M143" s="161"/>
      <c r="T143" s="162"/>
      <c r="AT143" s="157" t="s">
        <v>143</v>
      </c>
      <c r="AU143" s="157" t="s">
        <v>90</v>
      </c>
      <c r="AV143" s="13" t="s">
        <v>90</v>
      </c>
      <c r="AW143" s="13" t="s">
        <v>36</v>
      </c>
      <c r="AX143" s="13" t="s">
        <v>80</v>
      </c>
      <c r="AY143" s="157" t="s">
        <v>130</v>
      </c>
    </row>
    <row r="144" spans="2:65" s="12" customFormat="1" ht="11.25">
      <c r="B144" s="150"/>
      <c r="D144" s="144" t="s">
        <v>143</v>
      </c>
      <c r="E144" s="151" t="s">
        <v>1</v>
      </c>
      <c r="F144" s="152" t="s">
        <v>155</v>
      </c>
      <c r="H144" s="151" t="s">
        <v>1</v>
      </c>
      <c r="I144" s="153"/>
      <c r="L144" s="150"/>
      <c r="M144" s="154"/>
      <c r="T144" s="155"/>
      <c r="AT144" s="151" t="s">
        <v>143</v>
      </c>
      <c r="AU144" s="151" t="s">
        <v>90</v>
      </c>
      <c r="AV144" s="12" t="s">
        <v>88</v>
      </c>
      <c r="AW144" s="12" t="s">
        <v>36</v>
      </c>
      <c r="AX144" s="12" t="s">
        <v>80</v>
      </c>
      <c r="AY144" s="151" t="s">
        <v>130</v>
      </c>
    </row>
    <row r="145" spans="2:65" s="13" customFormat="1" ht="11.25">
      <c r="B145" s="156"/>
      <c r="D145" s="144" t="s">
        <v>143</v>
      </c>
      <c r="E145" s="157" t="s">
        <v>1</v>
      </c>
      <c r="F145" s="158" t="s">
        <v>156</v>
      </c>
      <c r="H145" s="159">
        <v>294</v>
      </c>
      <c r="I145" s="160"/>
      <c r="L145" s="156"/>
      <c r="M145" s="161"/>
      <c r="T145" s="162"/>
      <c r="AT145" s="157" t="s">
        <v>143</v>
      </c>
      <c r="AU145" s="157" t="s">
        <v>90</v>
      </c>
      <c r="AV145" s="13" t="s">
        <v>90</v>
      </c>
      <c r="AW145" s="13" t="s">
        <v>36</v>
      </c>
      <c r="AX145" s="13" t="s">
        <v>80</v>
      </c>
      <c r="AY145" s="157" t="s">
        <v>130</v>
      </c>
    </row>
    <row r="146" spans="2:65" s="12" customFormat="1" ht="11.25">
      <c r="B146" s="150"/>
      <c r="D146" s="144" t="s">
        <v>143</v>
      </c>
      <c r="E146" s="151" t="s">
        <v>1</v>
      </c>
      <c r="F146" s="152" t="s">
        <v>145</v>
      </c>
      <c r="H146" s="151" t="s">
        <v>1</v>
      </c>
      <c r="I146" s="153"/>
      <c r="L146" s="150"/>
      <c r="M146" s="154"/>
      <c r="T146" s="155"/>
      <c r="AT146" s="151" t="s">
        <v>143</v>
      </c>
      <c r="AU146" s="151" t="s">
        <v>90</v>
      </c>
      <c r="AV146" s="12" t="s">
        <v>88</v>
      </c>
      <c r="AW146" s="12" t="s">
        <v>36</v>
      </c>
      <c r="AX146" s="12" t="s">
        <v>80</v>
      </c>
      <c r="AY146" s="151" t="s">
        <v>130</v>
      </c>
    </row>
    <row r="147" spans="2:65" s="13" customFormat="1" ht="11.25">
      <c r="B147" s="156"/>
      <c r="D147" s="144" t="s">
        <v>143</v>
      </c>
      <c r="E147" s="157" t="s">
        <v>1</v>
      </c>
      <c r="F147" s="158" t="s">
        <v>157</v>
      </c>
      <c r="H147" s="159">
        <v>25.3</v>
      </c>
      <c r="I147" s="160"/>
      <c r="L147" s="156"/>
      <c r="M147" s="161"/>
      <c r="T147" s="162"/>
      <c r="AT147" s="157" t="s">
        <v>143</v>
      </c>
      <c r="AU147" s="157" t="s">
        <v>90</v>
      </c>
      <c r="AV147" s="13" t="s">
        <v>90</v>
      </c>
      <c r="AW147" s="13" t="s">
        <v>36</v>
      </c>
      <c r="AX147" s="13" t="s">
        <v>80</v>
      </c>
      <c r="AY147" s="157" t="s">
        <v>130</v>
      </c>
    </row>
    <row r="148" spans="2:65" s="12" customFormat="1" ht="11.25">
      <c r="B148" s="150"/>
      <c r="D148" s="144" t="s">
        <v>143</v>
      </c>
      <c r="E148" s="151" t="s">
        <v>1</v>
      </c>
      <c r="F148" s="152" t="s">
        <v>158</v>
      </c>
      <c r="H148" s="151" t="s">
        <v>1</v>
      </c>
      <c r="I148" s="153"/>
      <c r="L148" s="150"/>
      <c r="M148" s="154"/>
      <c r="T148" s="155"/>
      <c r="AT148" s="151" t="s">
        <v>143</v>
      </c>
      <c r="AU148" s="151" t="s">
        <v>90</v>
      </c>
      <c r="AV148" s="12" t="s">
        <v>88</v>
      </c>
      <c r="AW148" s="12" t="s">
        <v>36</v>
      </c>
      <c r="AX148" s="12" t="s">
        <v>80</v>
      </c>
      <c r="AY148" s="151" t="s">
        <v>130</v>
      </c>
    </row>
    <row r="149" spans="2:65" s="13" customFormat="1" ht="11.25">
      <c r="B149" s="156"/>
      <c r="D149" s="144" t="s">
        <v>143</v>
      </c>
      <c r="E149" s="157" t="s">
        <v>1</v>
      </c>
      <c r="F149" s="158" t="s">
        <v>159</v>
      </c>
      <c r="H149" s="159">
        <v>5.5</v>
      </c>
      <c r="I149" s="160"/>
      <c r="L149" s="156"/>
      <c r="M149" s="161"/>
      <c r="T149" s="162"/>
      <c r="AT149" s="157" t="s">
        <v>143</v>
      </c>
      <c r="AU149" s="157" t="s">
        <v>90</v>
      </c>
      <c r="AV149" s="13" t="s">
        <v>90</v>
      </c>
      <c r="AW149" s="13" t="s">
        <v>36</v>
      </c>
      <c r="AX149" s="13" t="s">
        <v>80</v>
      </c>
      <c r="AY149" s="157" t="s">
        <v>130</v>
      </c>
    </row>
    <row r="150" spans="2:65" s="14" customFormat="1" ht="11.25">
      <c r="B150" s="163"/>
      <c r="D150" s="144" t="s">
        <v>143</v>
      </c>
      <c r="E150" s="164" t="s">
        <v>1</v>
      </c>
      <c r="F150" s="165" t="s">
        <v>147</v>
      </c>
      <c r="H150" s="166">
        <v>359.3</v>
      </c>
      <c r="I150" s="167"/>
      <c r="L150" s="163"/>
      <c r="M150" s="168"/>
      <c r="T150" s="169"/>
      <c r="AT150" s="164" t="s">
        <v>143</v>
      </c>
      <c r="AU150" s="164" t="s">
        <v>90</v>
      </c>
      <c r="AV150" s="14" t="s">
        <v>137</v>
      </c>
      <c r="AW150" s="14" t="s">
        <v>36</v>
      </c>
      <c r="AX150" s="14" t="s">
        <v>88</v>
      </c>
      <c r="AY150" s="164" t="s">
        <v>130</v>
      </c>
    </row>
    <row r="151" spans="2:65" s="1" customFormat="1" ht="24.2" customHeight="1">
      <c r="B151" s="31"/>
      <c r="C151" s="131" t="s">
        <v>160</v>
      </c>
      <c r="D151" s="131" t="s">
        <v>132</v>
      </c>
      <c r="E151" s="132" t="s">
        <v>161</v>
      </c>
      <c r="F151" s="133" t="s">
        <v>162</v>
      </c>
      <c r="G151" s="134" t="s">
        <v>135</v>
      </c>
      <c r="H151" s="135">
        <v>425</v>
      </c>
      <c r="I151" s="136"/>
      <c r="J151" s="137">
        <f>ROUND(I151*H151,2)</f>
        <v>0</v>
      </c>
      <c r="K151" s="133" t="s">
        <v>136</v>
      </c>
      <c r="L151" s="31"/>
      <c r="M151" s="138" t="s">
        <v>1</v>
      </c>
      <c r="N151" s="139" t="s">
        <v>45</v>
      </c>
      <c r="P151" s="140">
        <f>O151*H151</f>
        <v>0</v>
      </c>
      <c r="Q151" s="140">
        <v>0</v>
      </c>
      <c r="R151" s="140">
        <f>Q151*H151</f>
        <v>0</v>
      </c>
      <c r="S151" s="140">
        <v>0.32500000000000001</v>
      </c>
      <c r="T151" s="141">
        <f>S151*H151</f>
        <v>138.125</v>
      </c>
      <c r="AR151" s="142" t="s">
        <v>137</v>
      </c>
      <c r="AT151" s="142" t="s">
        <v>132</v>
      </c>
      <c r="AU151" s="142" t="s">
        <v>90</v>
      </c>
      <c r="AY151" s="16" t="s">
        <v>130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88</v>
      </c>
      <c r="BK151" s="143">
        <f>ROUND(I151*H151,2)</f>
        <v>0</v>
      </c>
      <c r="BL151" s="16" t="s">
        <v>137</v>
      </c>
      <c r="BM151" s="142" t="s">
        <v>163</v>
      </c>
    </row>
    <row r="152" spans="2:65" s="1" customFormat="1" ht="39">
      <c r="B152" s="31"/>
      <c r="D152" s="144" t="s">
        <v>139</v>
      </c>
      <c r="F152" s="145" t="s">
        <v>164</v>
      </c>
      <c r="I152" s="146"/>
      <c r="L152" s="31"/>
      <c r="M152" s="147"/>
      <c r="T152" s="55"/>
      <c r="AT152" s="16" t="s">
        <v>139</v>
      </c>
      <c r="AU152" s="16" t="s">
        <v>90</v>
      </c>
    </row>
    <row r="153" spans="2:65" s="1" customFormat="1" ht="11.25">
      <c r="B153" s="31"/>
      <c r="D153" s="148" t="s">
        <v>141</v>
      </c>
      <c r="F153" s="149" t="s">
        <v>165</v>
      </c>
      <c r="I153" s="146"/>
      <c r="L153" s="31"/>
      <c r="M153" s="147"/>
      <c r="T153" s="55"/>
      <c r="AT153" s="16" t="s">
        <v>141</v>
      </c>
      <c r="AU153" s="16" t="s">
        <v>90</v>
      </c>
    </row>
    <row r="154" spans="2:65" s="12" customFormat="1" ht="11.25">
      <c r="B154" s="150"/>
      <c r="D154" s="144" t="s">
        <v>143</v>
      </c>
      <c r="E154" s="151" t="s">
        <v>1</v>
      </c>
      <c r="F154" s="152" t="s">
        <v>144</v>
      </c>
      <c r="H154" s="151" t="s">
        <v>1</v>
      </c>
      <c r="I154" s="153"/>
      <c r="L154" s="150"/>
      <c r="M154" s="154"/>
      <c r="T154" s="155"/>
      <c r="AT154" s="151" t="s">
        <v>143</v>
      </c>
      <c r="AU154" s="151" t="s">
        <v>90</v>
      </c>
      <c r="AV154" s="12" t="s">
        <v>88</v>
      </c>
      <c r="AW154" s="12" t="s">
        <v>36</v>
      </c>
      <c r="AX154" s="12" t="s">
        <v>80</v>
      </c>
      <c r="AY154" s="151" t="s">
        <v>130</v>
      </c>
    </row>
    <row r="155" spans="2:65" s="12" customFormat="1" ht="11.25">
      <c r="B155" s="150"/>
      <c r="D155" s="144" t="s">
        <v>143</v>
      </c>
      <c r="E155" s="151" t="s">
        <v>1</v>
      </c>
      <c r="F155" s="152" t="s">
        <v>166</v>
      </c>
      <c r="H155" s="151" t="s">
        <v>1</v>
      </c>
      <c r="I155" s="153"/>
      <c r="L155" s="150"/>
      <c r="M155" s="154"/>
      <c r="T155" s="155"/>
      <c r="AT155" s="151" t="s">
        <v>143</v>
      </c>
      <c r="AU155" s="151" t="s">
        <v>90</v>
      </c>
      <c r="AV155" s="12" t="s">
        <v>88</v>
      </c>
      <c r="AW155" s="12" t="s">
        <v>36</v>
      </c>
      <c r="AX155" s="12" t="s">
        <v>80</v>
      </c>
      <c r="AY155" s="151" t="s">
        <v>130</v>
      </c>
    </row>
    <row r="156" spans="2:65" s="13" customFormat="1" ht="11.25">
      <c r="B156" s="156"/>
      <c r="D156" s="144" t="s">
        <v>143</v>
      </c>
      <c r="E156" s="157" t="s">
        <v>1</v>
      </c>
      <c r="F156" s="158" t="s">
        <v>167</v>
      </c>
      <c r="H156" s="159">
        <v>42</v>
      </c>
      <c r="I156" s="160"/>
      <c r="L156" s="156"/>
      <c r="M156" s="161"/>
      <c r="T156" s="162"/>
      <c r="AT156" s="157" t="s">
        <v>143</v>
      </c>
      <c r="AU156" s="157" t="s">
        <v>90</v>
      </c>
      <c r="AV156" s="13" t="s">
        <v>90</v>
      </c>
      <c r="AW156" s="13" t="s">
        <v>36</v>
      </c>
      <c r="AX156" s="13" t="s">
        <v>80</v>
      </c>
      <c r="AY156" s="157" t="s">
        <v>130</v>
      </c>
    </row>
    <row r="157" spans="2:65" s="12" customFormat="1" ht="11.25">
      <c r="B157" s="150"/>
      <c r="D157" s="144" t="s">
        <v>143</v>
      </c>
      <c r="E157" s="151" t="s">
        <v>1</v>
      </c>
      <c r="F157" s="152" t="s">
        <v>168</v>
      </c>
      <c r="H157" s="151" t="s">
        <v>1</v>
      </c>
      <c r="I157" s="153"/>
      <c r="L157" s="150"/>
      <c r="M157" s="154"/>
      <c r="T157" s="155"/>
      <c r="AT157" s="151" t="s">
        <v>143</v>
      </c>
      <c r="AU157" s="151" t="s">
        <v>90</v>
      </c>
      <c r="AV157" s="12" t="s">
        <v>88</v>
      </c>
      <c r="AW157" s="12" t="s">
        <v>36</v>
      </c>
      <c r="AX157" s="12" t="s">
        <v>80</v>
      </c>
      <c r="AY157" s="151" t="s">
        <v>130</v>
      </c>
    </row>
    <row r="158" spans="2:65" s="13" customFormat="1" ht="11.25">
      <c r="B158" s="156"/>
      <c r="D158" s="144" t="s">
        <v>143</v>
      </c>
      <c r="E158" s="157" t="s">
        <v>1</v>
      </c>
      <c r="F158" s="158" t="s">
        <v>169</v>
      </c>
      <c r="H158" s="159">
        <v>350</v>
      </c>
      <c r="I158" s="160"/>
      <c r="L158" s="156"/>
      <c r="M158" s="161"/>
      <c r="T158" s="162"/>
      <c r="AT158" s="157" t="s">
        <v>143</v>
      </c>
      <c r="AU158" s="157" t="s">
        <v>90</v>
      </c>
      <c r="AV158" s="13" t="s">
        <v>90</v>
      </c>
      <c r="AW158" s="13" t="s">
        <v>36</v>
      </c>
      <c r="AX158" s="13" t="s">
        <v>80</v>
      </c>
      <c r="AY158" s="157" t="s">
        <v>130</v>
      </c>
    </row>
    <row r="159" spans="2:65" s="12" customFormat="1" ht="11.25">
      <c r="B159" s="150"/>
      <c r="D159" s="144" t="s">
        <v>143</v>
      </c>
      <c r="E159" s="151" t="s">
        <v>1</v>
      </c>
      <c r="F159" s="152" t="s">
        <v>145</v>
      </c>
      <c r="H159" s="151" t="s">
        <v>1</v>
      </c>
      <c r="I159" s="153"/>
      <c r="L159" s="150"/>
      <c r="M159" s="154"/>
      <c r="T159" s="155"/>
      <c r="AT159" s="151" t="s">
        <v>143</v>
      </c>
      <c r="AU159" s="151" t="s">
        <v>90</v>
      </c>
      <c r="AV159" s="12" t="s">
        <v>88</v>
      </c>
      <c r="AW159" s="12" t="s">
        <v>36</v>
      </c>
      <c r="AX159" s="12" t="s">
        <v>80</v>
      </c>
      <c r="AY159" s="151" t="s">
        <v>130</v>
      </c>
    </row>
    <row r="160" spans="2:65" s="13" customFormat="1" ht="11.25">
      <c r="B160" s="156"/>
      <c r="D160" s="144" t="s">
        <v>143</v>
      </c>
      <c r="E160" s="157" t="s">
        <v>1</v>
      </c>
      <c r="F160" s="158" t="s">
        <v>170</v>
      </c>
      <c r="H160" s="159">
        <v>27.5</v>
      </c>
      <c r="I160" s="160"/>
      <c r="L160" s="156"/>
      <c r="M160" s="161"/>
      <c r="T160" s="162"/>
      <c r="AT160" s="157" t="s">
        <v>143</v>
      </c>
      <c r="AU160" s="157" t="s">
        <v>90</v>
      </c>
      <c r="AV160" s="13" t="s">
        <v>90</v>
      </c>
      <c r="AW160" s="13" t="s">
        <v>36</v>
      </c>
      <c r="AX160" s="13" t="s">
        <v>80</v>
      </c>
      <c r="AY160" s="157" t="s">
        <v>130</v>
      </c>
    </row>
    <row r="161" spans="2:65" s="12" customFormat="1" ht="11.25">
      <c r="B161" s="150"/>
      <c r="D161" s="144" t="s">
        <v>143</v>
      </c>
      <c r="E161" s="151" t="s">
        <v>1</v>
      </c>
      <c r="F161" s="152" t="s">
        <v>158</v>
      </c>
      <c r="H161" s="151" t="s">
        <v>1</v>
      </c>
      <c r="I161" s="153"/>
      <c r="L161" s="150"/>
      <c r="M161" s="154"/>
      <c r="T161" s="155"/>
      <c r="AT161" s="151" t="s">
        <v>143</v>
      </c>
      <c r="AU161" s="151" t="s">
        <v>90</v>
      </c>
      <c r="AV161" s="12" t="s">
        <v>88</v>
      </c>
      <c r="AW161" s="12" t="s">
        <v>36</v>
      </c>
      <c r="AX161" s="12" t="s">
        <v>80</v>
      </c>
      <c r="AY161" s="151" t="s">
        <v>130</v>
      </c>
    </row>
    <row r="162" spans="2:65" s="13" customFormat="1" ht="11.25">
      <c r="B162" s="156"/>
      <c r="D162" s="144" t="s">
        <v>143</v>
      </c>
      <c r="E162" s="157" t="s">
        <v>1</v>
      </c>
      <c r="F162" s="158" t="s">
        <v>159</v>
      </c>
      <c r="H162" s="159">
        <v>5.5</v>
      </c>
      <c r="I162" s="160"/>
      <c r="L162" s="156"/>
      <c r="M162" s="161"/>
      <c r="T162" s="162"/>
      <c r="AT162" s="157" t="s">
        <v>143</v>
      </c>
      <c r="AU162" s="157" t="s">
        <v>90</v>
      </c>
      <c r="AV162" s="13" t="s">
        <v>90</v>
      </c>
      <c r="AW162" s="13" t="s">
        <v>36</v>
      </c>
      <c r="AX162" s="13" t="s">
        <v>80</v>
      </c>
      <c r="AY162" s="157" t="s">
        <v>130</v>
      </c>
    </row>
    <row r="163" spans="2:65" s="14" customFormat="1" ht="11.25">
      <c r="B163" s="163"/>
      <c r="D163" s="144" t="s">
        <v>143</v>
      </c>
      <c r="E163" s="164" t="s">
        <v>1</v>
      </c>
      <c r="F163" s="165" t="s">
        <v>147</v>
      </c>
      <c r="H163" s="166">
        <v>425</v>
      </c>
      <c r="I163" s="167"/>
      <c r="L163" s="163"/>
      <c r="M163" s="168"/>
      <c r="T163" s="169"/>
      <c r="AT163" s="164" t="s">
        <v>143</v>
      </c>
      <c r="AU163" s="164" t="s">
        <v>90</v>
      </c>
      <c r="AV163" s="14" t="s">
        <v>137</v>
      </c>
      <c r="AW163" s="14" t="s">
        <v>36</v>
      </c>
      <c r="AX163" s="14" t="s">
        <v>88</v>
      </c>
      <c r="AY163" s="164" t="s">
        <v>130</v>
      </c>
    </row>
    <row r="164" spans="2:65" s="1" customFormat="1" ht="33" customHeight="1">
      <c r="B164" s="31"/>
      <c r="C164" s="131" t="s">
        <v>137</v>
      </c>
      <c r="D164" s="131" t="s">
        <v>132</v>
      </c>
      <c r="E164" s="132" t="s">
        <v>171</v>
      </c>
      <c r="F164" s="133" t="s">
        <v>172</v>
      </c>
      <c r="G164" s="134" t="s">
        <v>135</v>
      </c>
      <c r="H164" s="135">
        <v>485.5</v>
      </c>
      <c r="I164" s="136"/>
      <c r="J164" s="137">
        <f>ROUND(I164*H164,2)</f>
        <v>0</v>
      </c>
      <c r="K164" s="133" t="s">
        <v>136</v>
      </c>
      <c r="L164" s="31"/>
      <c r="M164" s="138" t="s">
        <v>1</v>
      </c>
      <c r="N164" s="139" t="s">
        <v>45</v>
      </c>
      <c r="P164" s="140">
        <f>O164*H164</f>
        <v>0</v>
      </c>
      <c r="Q164" s="140">
        <v>4.0000000000000003E-5</v>
      </c>
      <c r="R164" s="140">
        <f>Q164*H164</f>
        <v>1.9420000000000003E-2</v>
      </c>
      <c r="S164" s="140">
        <v>9.1999999999999998E-2</v>
      </c>
      <c r="T164" s="141">
        <f>S164*H164</f>
        <v>44.665999999999997</v>
      </c>
      <c r="AR164" s="142" t="s">
        <v>137</v>
      </c>
      <c r="AT164" s="142" t="s">
        <v>132</v>
      </c>
      <c r="AU164" s="142" t="s">
        <v>90</v>
      </c>
      <c r="AY164" s="16" t="s">
        <v>130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88</v>
      </c>
      <c r="BK164" s="143">
        <f>ROUND(I164*H164,2)</f>
        <v>0</v>
      </c>
      <c r="BL164" s="16" t="s">
        <v>137</v>
      </c>
      <c r="BM164" s="142" t="s">
        <v>173</v>
      </c>
    </row>
    <row r="165" spans="2:65" s="1" customFormat="1" ht="29.25">
      <c r="B165" s="31"/>
      <c r="D165" s="144" t="s">
        <v>139</v>
      </c>
      <c r="F165" s="145" t="s">
        <v>174</v>
      </c>
      <c r="I165" s="146"/>
      <c r="L165" s="31"/>
      <c r="M165" s="147"/>
      <c r="T165" s="55"/>
      <c r="AT165" s="16" t="s">
        <v>139</v>
      </c>
      <c r="AU165" s="16" t="s">
        <v>90</v>
      </c>
    </row>
    <row r="166" spans="2:65" s="1" customFormat="1" ht="11.25">
      <c r="B166" s="31"/>
      <c r="D166" s="148" t="s">
        <v>141</v>
      </c>
      <c r="F166" s="149" t="s">
        <v>175</v>
      </c>
      <c r="I166" s="146"/>
      <c r="L166" s="31"/>
      <c r="M166" s="147"/>
      <c r="T166" s="55"/>
      <c r="AT166" s="16" t="s">
        <v>141</v>
      </c>
      <c r="AU166" s="16" t="s">
        <v>90</v>
      </c>
    </row>
    <row r="167" spans="2:65" s="12" customFormat="1" ht="11.25">
      <c r="B167" s="150"/>
      <c r="D167" s="144" t="s">
        <v>143</v>
      </c>
      <c r="E167" s="151" t="s">
        <v>1</v>
      </c>
      <c r="F167" s="152" t="s">
        <v>144</v>
      </c>
      <c r="H167" s="151" t="s">
        <v>1</v>
      </c>
      <c r="I167" s="153"/>
      <c r="L167" s="150"/>
      <c r="M167" s="154"/>
      <c r="T167" s="155"/>
      <c r="AT167" s="151" t="s">
        <v>143</v>
      </c>
      <c r="AU167" s="151" t="s">
        <v>90</v>
      </c>
      <c r="AV167" s="12" t="s">
        <v>88</v>
      </c>
      <c r="AW167" s="12" t="s">
        <v>36</v>
      </c>
      <c r="AX167" s="12" t="s">
        <v>80</v>
      </c>
      <c r="AY167" s="151" t="s">
        <v>130</v>
      </c>
    </row>
    <row r="168" spans="2:65" s="12" customFormat="1" ht="11.25">
      <c r="B168" s="150"/>
      <c r="D168" s="144" t="s">
        <v>143</v>
      </c>
      <c r="E168" s="151" t="s">
        <v>1</v>
      </c>
      <c r="F168" s="152" t="s">
        <v>166</v>
      </c>
      <c r="H168" s="151" t="s">
        <v>1</v>
      </c>
      <c r="I168" s="153"/>
      <c r="L168" s="150"/>
      <c r="M168" s="154"/>
      <c r="T168" s="155"/>
      <c r="AT168" s="151" t="s">
        <v>143</v>
      </c>
      <c r="AU168" s="151" t="s">
        <v>90</v>
      </c>
      <c r="AV168" s="12" t="s">
        <v>88</v>
      </c>
      <c r="AW168" s="12" t="s">
        <v>36</v>
      </c>
      <c r="AX168" s="12" t="s">
        <v>80</v>
      </c>
      <c r="AY168" s="151" t="s">
        <v>130</v>
      </c>
    </row>
    <row r="169" spans="2:65" s="13" customFormat="1" ht="11.25">
      <c r="B169" s="156"/>
      <c r="D169" s="144" t="s">
        <v>143</v>
      </c>
      <c r="E169" s="157" t="s">
        <v>1</v>
      </c>
      <c r="F169" s="158" t="s">
        <v>176</v>
      </c>
      <c r="H169" s="159">
        <v>60</v>
      </c>
      <c r="I169" s="160"/>
      <c r="L169" s="156"/>
      <c r="M169" s="161"/>
      <c r="T169" s="162"/>
      <c r="AT169" s="157" t="s">
        <v>143</v>
      </c>
      <c r="AU169" s="157" t="s">
        <v>90</v>
      </c>
      <c r="AV169" s="13" t="s">
        <v>90</v>
      </c>
      <c r="AW169" s="13" t="s">
        <v>36</v>
      </c>
      <c r="AX169" s="13" t="s">
        <v>80</v>
      </c>
      <c r="AY169" s="157" t="s">
        <v>130</v>
      </c>
    </row>
    <row r="170" spans="2:65" s="12" customFormat="1" ht="11.25">
      <c r="B170" s="150"/>
      <c r="D170" s="144" t="s">
        <v>143</v>
      </c>
      <c r="E170" s="151" t="s">
        <v>1</v>
      </c>
      <c r="F170" s="152" t="s">
        <v>168</v>
      </c>
      <c r="H170" s="151" t="s">
        <v>1</v>
      </c>
      <c r="I170" s="153"/>
      <c r="L170" s="150"/>
      <c r="M170" s="154"/>
      <c r="T170" s="155"/>
      <c r="AT170" s="151" t="s">
        <v>143</v>
      </c>
      <c r="AU170" s="151" t="s">
        <v>90</v>
      </c>
      <c r="AV170" s="12" t="s">
        <v>88</v>
      </c>
      <c r="AW170" s="12" t="s">
        <v>36</v>
      </c>
      <c r="AX170" s="12" t="s">
        <v>80</v>
      </c>
      <c r="AY170" s="151" t="s">
        <v>130</v>
      </c>
    </row>
    <row r="171" spans="2:65" s="13" customFormat="1" ht="11.25">
      <c r="B171" s="156"/>
      <c r="D171" s="144" t="s">
        <v>143</v>
      </c>
      <c r="E171" s="157" t="s">
        <v>1</v>
      </c>
      <c r="F171" s="158" t="s">
        <v>177</v>
      </c>
      <c r="H171" s="159">
        <v>420</v>
      </c>
      <c r="I171" s="160"/>
      <c r="L171" s="156"/>
      <c r="M171" s="161"/>
      <c r="T171" s="162"/>
      <c r="AT171" s="157" t="s">
        <v>143</v>
      </c>
      <c r="AU171" s="157" t="s">
        <v>90</v>
      </c>
      <c r="AV171" s="13" t="s">
        <v>90</v>
      </c>
      <c r="AW171" s="13" t="s">
        <v>36</v>
      </c>
      <c r="AX171" s="13" t="s">
        <v>80</v>
      </c>
      <c r="AY171" s="157" t="s">
        <v>130</v>
      </c>
    </row>
    <row r="172" spans="2:65" s="12" customFormat="1" ht="11.25">
      <c r="B172" s="150"/>
      <c r="D172" s="144" t="s">
        <v>143</v>
      </c>
      <c r="E172" s="151" t="s">
        <v>1</v>
      </c>
      <c r="F172" s="152" t="s">
        <v>158</v>
      </c>
      <c r="H172" s="151" t="s">
        <v>1</v>
      </c>
      <c r="I172" s="153"/>
      <c r="L172" s="150"/>
      <c r="M172" s="154"/>
      <c r="T172" s="155"/>
      <c r="AT172" s="151" t="s">
        <v>143</v>
      </c>
      <c r="AU172" s="151" t="s">
        <v>90</v>
      </c>
      <c r="AV172" s="12" t="s">
        <v>88</v>
      </c>
      <c r="AW172" s="12" t="s">
        <v>36</v>
      </c>
      <c r="AX172" s="12" t="s">
        <v>80</v>
      </c>
      <c r="AY172" s="151" t="s">
        <v>130</v>
      </c>
    </row>
    <row r="173" spans="2:65" s="13" customFormat="1" ht="11.25">
      <c r="B173" s="156"/>
      <c r="D173" s="144" t="s">
        <v>143</v>
      </c>
      <c r="E173" s="157" t="s">
        <v>1</v>
      </c>
      <c r="F173" s="158" t="s">
        <v>159</v>
      </c>
      <c r="H173" s="159">
        <v>5.5</v>
      </c>
      <c r="I173" s="160"/>
      <c r="L173" s="156"/>
      <c r="M173" s="161"/>
      <c r="T173" s="162"/>
      <c r="AT173" s="157" t="s">
        <v>143</v>
      </c>
      <c r="AU173" s="157" t="s">
        <v>90</v>
      </c>
      <c r="AV173" s="13" t="s">
        <v>90</v>
      </c>
      <c r="AW173" s="13" t="s">
        <v>36</v>
      </c>
      <c r="AX173" s="13" t="s">
        <v>80</v>
      </c>
      <c r="AY173" s="157" t="s">
        <v>130</v>
      </c>
    </row>
    <row r="174" spans="2:65" s="14" customFormat="1" ht="11.25">
      <c r="B174" s="163"/>
      <c r="D174" s="144" t="s">
        <v>143</v>
      </c>
      <c r="E174" s="164" t="s">
        <v>1</v>
      </c>
      <c r="F174" s="165" t="s">
        <v>147</v>
      </c>
      <c r="H174" s="166">
        <v>485.5</v>
      </c>
      <c r="I174" s="167"/>
      <c r="L174" s="163"/>
      <c r="M174" s="168"/>
      <c r="T174" s="169"/>
      <c r="AT174" s="164" t="s">
        <v>143</v>
      </c>
      <c r="AU174" s="164" t="s">
        <v>90</v>
      </c>
      <c r="AV174" s="14" t="s">
        <v>137</v>
      </c>
      <c r="AW174" s="14" t="s">
        <v>36</v>
      </c>
      <c r="AX174" s="14" t="s">
        <v>88</v>
      </c>
      <c r="AY174" s="164" t="s">
        <v>130</v>
      </c>
    </row>
    <row r="175" spans="2:65" s="1" customFormat="1" ht="33" customHeight="1">
      <c r="B175" s="31"/>
      <c r="C175" s="131" t="s">
        <v>178</v>
      </c>
      <c r="D175" s="131" t="s">
        <v>132</v>
      </c>
      <c r="E175" s="132" t="s">
        <v>179</v>
      </c>
      <c r="F175" s="133" t="s">
        <v>180</v>
      </c>
      <c r="G175" s="134" t="s">
        <v>135</v>
      </c>
      <c r="H175" s="135">
        <v>478</v>
      </c>
      <c r="I175" s="136"/>
      <c r="J175" s="137">
        <f>ROUND(I175*H175,2)</f>
        <v>0</v>
      </c>
      <c r="K175" s="133" t="s">
        <v>136</v>
      </c>
      <c r="L175" s="31"/>
      <c r="M175" s="138" t="s">
        <v>1</v>
      </c>
      <c r="N175" s="139" t="s">
        <v>45</v>
      </c>
      <c r="P175" s="140">
        <f>O175*H175</f>
        <v>0</v>
      </c>
      <c r="Q175" s="140">
        <v>9.0000000000000006E-5</v>
      </c>
      <c r="R175" s="140">
        <f>Q175*H175</f>
        <v>4.3020000000000003E-2</v>
      </c>
      <c r="S175" s="140">
        <v>0.23</v>
      </c>
      <c r="T175" s="141">
        <f>S175*H175</f>
        <v>109.94</v>
      </c>
      <c r="AR175" s="142" t="s">
        <v>137</v>
      </c>
      <c r="AT175" s="142" t="s">
        <v>132</v>
      </c>
      <c r="AU175" s="142" t="s">
        <v>90</v>
      </c>
      <c r="AY175" s="16" t="s">
        <v>130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88</v>
      </c>
      <c r="BK175" s="143">
        <f>ROUND(I175*H175,2)</f>
        <v>0</v>
      </c>
      <c r="BL175" s="16" t="s">
        <v>137</v>
      </c>
      <c r="BM175" s="142" t="s">
        <v>181</v>
      </c>
    </row>
    <row r="176" spans="2:65" s="1" customFormat="1" ht="29.25">
      <c r="B176" s="31"/>
      <c r="D176" s="144" t="s">
        <v>139</v>
      </c>
      <c r="F176" s="145" t="s">
        <v>182</v>
      </c>
      <c r="I176" s="146"/>
      <c r="L176" s="31"/>
      <c r="M176" s="147"/>
      <c r="T176" s="55"/>
      <c r="AT176" s="16" t="s">
        <v>139</v>
      </c>
      <c r="AU176" s="16" t="s">
        <v>90</v>
      </c>
    </row>
    <row r="177" spans="2:65" s="1" customFormat="1" ht="11.25">
      <c r="B177" s="31"/>
      <c r="D177" s="148" t="s">
        <v>141</v>
      </c>
      <c r="F177" s="149" t="s">
        <v>183</v>
      </c>
      <c r="I177" s="146"/>
      <c r="L177" s="31"/>
      <c r="M177" s="147"/>
      <c r="T177" s="55"/>
      <c r="AT177" s="16" t="s">
        <v>141</v>
      </c>
      <c r="AU177" s="16" t="s">
        <v>90</v>
      </c>
    </row>
    <row r="178" spans="2:65" s="12" customFormat="1" ht="11.25">
      <c r="B178" s="150"/>
      <c r="D178" s="144" t="s">
        <v>143</v>
      </c>
      <c r="E178" s="151" t="s">
        <v>1</v>
      </c>
      <c r="F178" s="152" t="s">
        <v>144</v>
      </c>
      <c r="H178" s="151" t="s">
        <v>1</v>
      </c>
      <c r="I178" s="153"/>
      <c r="L178" s="150"/>
      <c r="M178" s="154"/>
      <c r="T178" s="155"/>
      <c r="AT178" s="151" t="s">
        <v>143</v>
      </c>
      <c r="AU178" s="151" t="s">
        <v>90</v>
      </c>
      <c r="AV178" s="12" t="s">
        <v>88</v>
      </c>
      <c r="AW178" s="12" t="s">
        <v>36</v>
      </c>
      <c r="AX178" s="12" t="s">
        <v>80</v>
      </c>
      <c r="AY178" s="151" t="s">
        <v>130</v>
      </c>
    </row>
    <row r="179" spans="2:65" s="12" customFormat="1" ht="11.25">
      <c r="B179" s="150"/>
      <c r="D179" s="144" t="s">
        <v>143</v>
      </c>
      <c r="E179" s="151" t="s">
        <v>1</v>
      </c>
      <c r="F179" s="152" t="s">
        <v>166</v>
      </c>
      <c r="H179" s="151" t="s">
        <v>1</v>
      </c>
      <c r="I179" s="153"/>
      <c r="L179" s="150"/>
      <c r="M179" s="154"/>
      <c r="T179" s="155"/>
      <c r="AT179" s="151" t="s">
        <v>143</v>
      </c>
      <c r="AU179" s="151" t="s">
        <v>90</v>
      </c>
      <c r="AV179" s="12" t="s">
        <v>88</v>
      </c>
      <c r="AW179" s="12" t="s">
        <v>36</v>
      </c>
      <c r="AX179" s="12" t="s">
        <v>80</v>
      </c>
      <c r="AY179" s="151" t="s">
        <v>130</v>
      </c>
    </row>
    <row r="180" spans="2:65" s="13" customFormat="1" ht="11.25">
      <c r="B180" s="156"/>
      <c r="D180" s="144" t="s">
        <v>143</v>
      </c>
      <c r="E180" s="157" t="s">
        <v>1</v>
      </c>
      <c r="F180" s="158" t="s">
        <v>184</v>
      </c>
      <c r="H180" s="159">
        <v>52.5</v>
      </c>
      <c r="I180" s="160"/>
      <c r="L180" s="156"/>
      <c r="M180" s="161"/>
      <c r="T180" s="162"/>
      <c r="AT180" s="157" t="s">
        <v>143</v>
      </c>
      <c r="AU180" s="157" t="s">
        <v>90</v>
      </c>
      <c r="AV180" s="13" t="s">
        <v>90</v>
      </c>
      <c r="AW180" s="13" t="s">
        <v>36</v>
      </c>
      <c r="AX180" s="13" t="s">
        <v>80</v>
      </c>
      <c r="AY180" s="157" t="s">
        <v>130</v>
      </c>
    </row>
    <row r="181" spans="2:65" s="12" customFormat="1" ht="11.25">
      <c r="B181" s="150"/>
      <c r="D181" s="144" t="s">
        <v>143</v>
      </c>
      <c r="E181" s="151" t="s">
        <v>1</v>
      </c>
      <c r="F181" s="152" t="s">
        <v>168</v>
      </c>
      <c r="H181" s="151" t="s">
        <v>1</v>
      </c>
      <c r="I181" s="153"/>
      <c r="L181" s="150"/>
      <c r="M181" s="154"/>
      <c r="T181" s="155"/>
      <c r="AT181" s="151" t="s">
        <v>143</v>
      </c>
      <c r="AU181" s="151" t="s">
        <v>90</v>
      </c>
      <c r="AV181" s="12" t="s">
        <v>88</v>
      </c>
      <c r="AW181" s="12" t="s">
        <v>36</v>
      </c>
      <c r="AX181" s="12" t="s">
        <v>80</v>
      </c>
      <c r="AY181" s="151" t="s">
        <v>130</v>
      </c>
    </row>
    <row r="182" spans="2:65" s="13" customFormat="1" ht="11.25">
      <c r="B182" s="156"/>
      <c r="D182" s="144" t="s">
        <v>143</v>
      </c>
      <c r="E182" s="157" t="s">
        <v>1</v>
      </c>
      <c r="F182" s="158" t="s">
        <v>177</v>
      </c>
      <c r="H182" s="159">
        <v>420</v>
      </c>
      <c r="I182" s="160"/>
      <c r="L182" s="156"/>
      <c r="M182" s="161"/>
      <c r="T182" s="162"/>
      <c r="AT182" s="157" t="s">
        <v>143</v>
      </c>
      <c r="AU182" s="157" t="s">
        <v>90</v>
      </c>
      <c r="AV182" s="13" t="s">
        <v>90</v>
      </c>
      <c r="AW182" s="13" t="s">
        <v>36</v>
      </c>
      <c r="AX182" s="13" t="s">
        <v>80</v>
      </c>
      <c r="AY182" s="157" t="s">
        <v>130</v>
      </c>
    </row>
    <row r="183" spans="2:65" s="12" customFormat="1" ht="11.25">
      <c r="B183" s="150"/>
      <c r="D183" s="144" t="s">
        <v>143</v>
      </c>
      <c r="E183" s="151" t="s">
        <v>1</v>
      </c>
      <c r="F183" s="152" t="s">
        <v>158</v>
      </c>
      <c r="H183" s="151" t="s">
        <v>1</v>
      </c>
      <c r="I183" s="153"/>
      <c r="L183" s="150"/>
      <c r="M183" s="154"/>
      <c r="T183" s="155"/>
      <c r="AT183" s="151" t="s">
        <v>143</v>
      </c>
      <c r="AU183" s="151" t="s">
        <v>90</v>
      </c>
      <c r="AV183" s="12" t="s">
        <v>88</v>
      </c>
      <c r="AW183" s="12" t="s">
        <v>36</v>
      </c>
      <c r="AX183" s="12" t="s">
        <v>80</v>
      </c>
      <c r="AY183" s="151" t="s">
        <v>130</v>
      </c>
    </row>
    <row r="184" spans="2:65" s="13" customFormat="1" ht="11.25">
      <c r="B184" s="156"/>
      <c r="D184" s="144" t="s">
        <v>143</v>
      </c>
      <c r="E184" s="157" t="s">
        <v>1</v>
      </c>
      <c r="F184" s="158" t="s">
        <v>159</v>
      </c>
      <c r="H184" s="159">
        <v>5.5</v>
      </c>
      <c r="I184" s="160"/>
      <c r="L184" s="156"/>
      <c r="M184" s="161"/>
      <c r="T184" s="162"/>
      <c r="AT184" s="157" t="s">
        <v>143</v>
      </c>
      <c r="AU184" s="157" t="s">
        <v>90</v>
      </c>
      <c r="AV184" s="13" t="s">
        <v>90</v>
      </c>
      <c r="AW184" s="13" t="s">
        <v>36</v>
      </c>
      <c r="AX184" s="13" t="s">
        <v>80</v>
      </c>
      <c r="AY184" s="157" t="s">
        <v>130</v>
      </c>
    </row>
    <row r="185" spans="2:65" s="14" customFormat="1" ht="11.25">
      <c r="B185" s="163"/>
      <c r="D185" s="144" t="s">
        <v>143</v>
      </c>
      <c r="E185" s="164" t="s">
        <v>1</v>
      </c>
      <c r="F185" s="165" t="s">
        <v>147</v>
      </c>
      <c r="H185" s="166">
        <v>478</v>
      </c>
      <c r="I185" s="167"/>
      <c r="L185" s="163"/>
      <c r="M185" s="168"/>
      <c r="T185" s="169"/>
      <c r="AT185" s="164" t="s">
        <v>143</v>
      </c>
      <c r="AU185" s="164" t="s">
        <v>90</v>
      </c>
      <c r="AV185" s="14" t="s">
        <v>137</v>
      </c>
      <c r="AW185" s="14" t="s">
        <v>36</v>
      </c>
      <c r="AX185" s="14" t="s">
        <v>88</v>
      </c>
      <c r="AY185" s="164" t="s">
        <v>130</v>
      </c>
    </row>
    <row r="186" spans="2:65" s="1" customFormat="1" ht="16.5" customHeight="1">
      <c r="B186" s="31"/>
      <c r="C186" s="131" t="s">
        <v>185</v>
      </c>
      <c r="D186" s="131" t="s">
        <v>132</v>
      </c>
      <c r="E186" s="132" t="s">
        <v>186</v>
      </c>
      <c r="F186" s="133" t="s">
        <v>187</v>
      </c>
      <c r="G186" s="134" t="s">
        <v>188</v>
      </c>
      <c r="H186" s="135">
        <v>6</v>
      </c>
      <c r="I186" s="136"/>
      <c r="J186" s="137">
        <f>ROUND(I186*H186,2)</f>
        <v>0</v>
      </c>
      <c r="K186" s="133" t="s">
        <v>136</v>
      </c>
      <c r="L186" s="31"/>
      <c r="M186" s="138" t="s">
        <v>1</v>
      </c>
      <c r="N186" s="139" t="s">
        <v>45</v>
      </c>
      <c r="P186" s="140">
        <f>O186*H186</f>
        <v>0</v>
      </c>
      <c r="Q186" s="140">
        <v>0</v>
      </c>
      <c r="R186" s="140">
        <f>Q186*H186</f>
        <v>0</v>
      </c>
      <c r="S186" s="140">
        <v>0.28999999999999998</v>
      </c>
      <c r="T186" s="141">
        <f>S186*H186</f>
        <v>1.7399999999999998</v>
      </c>
      <c r="AR186" s="142" t="s">
        <v>137</v>
      </c>
      <c r="AT186" s="142" t="s">
        <v>132</v>
      </c>
      <c r="AU186" s="142" t="s">
        <v>90</v>
      </c>
      <c r="AY186" s="16" t="s">
        <v>130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88</v>
      </c>
      <c r="BK186" s="143">
        <f>ROUND(I186*H186,2)</f>
        <v>0</v>
      </c>
      <c r="BL186" s="16" t="s">
        <v>137</v>
      </c>
      <c r="BM186" s="142" t="s">
        <v>189</v>
      </c>
    </row>
    <row r="187" spans="2:65" s="1" customFormat="1" ht="11.25">
      <c r="B187" s="31"/>
      <c r="D187" s="144" t="s">
        <v>139</v>
      </c>
      <c r="F187" s="145" t="s">
        <v>187</v>
      </c>
      <c r="I187" s="146"/>
      <c r="L187" s="31"/>
      <c r="M187" s="147"/>
      <c r="T187" s="55"/>
      <c r="AT187" s="16" t="s">
        <v>139</v>
      </c>
      <c r="AU187" s="16" t="s">
        <v>90</v>
      </c>
    </row>
    <row r="188" spans="2:65" s="1" customFormat="1" ht="11.25">
      <c r="B188" s="31"/>
      <c r="D188" s="148" t="s">
        <v>141</v>
      </c>
      <c r="F188" s="149" t="s">
        <v>190</v>
      </c>
      <c r="I188" s="146"/>
      <c r="L188" s="31"/>
      <c r="M188" s="147"/>
      <c r="T188" s="55"/>
      <c r="AT188" s="16" t="s">
        <v>141</v>
      </c>
      <c r="AU188" s="16" t="s">
        <v>90</v>
      </c>
    </row>
    <row r="189" spans="2:65" s="12" customFormat="1" ht="11.25">
      <c r="B189" s="150"/>
      <c r="D189" s="144" t="s">
        <v>143</v>
      </c>
      <c r="E189" s="151" t="s">
        <v>1</v>
      </c>
      <c r="F189" s="152" t="s">
        <v>191</v>
      </c>
      <c r="H189" s="151" t="s">
        <v>1</v>
      </c>
      <c r="I189" s="153"/>
      <c r="L189" s="150"/>
      <c r="M189" s="154"/>
      <c r="T189" s="155"/>
      <c r="AT189" s="151" t="s">
        <v>143</v>
      </c>
      <c r="AU189" s="151" t="s">
        <v>90</v>
      </c>
      <c r="AV189" s="12" t="s">
        <v>88</v>
      </c>
      <c r="AW189" s="12" t="s">
        <v>36</v>
      </c>
      <c r="AX189" s="12" t="s">
        <v>80</v>
      </c>
      <c r="AY189" s="151" t="s">
        <v>130</v>
      </c>
    </row>
    <row r="190" spans="2:65" s="12" customFormat="1" ht="11.25">
      <c r="B190" s="150"/>
      <c r="D190" s="144" t="s">
        <v>143</v>
      </c>
      <c r="E190" s="151" t="s">
        <v>1</v>
      </c>
      <c r="F190" s="152" t="s">
        <v>192</v>
      </c>
      <c r="H190" s="151" t="s">
        <v>1</v>
      </c>
      <c r="I190" s="153"/>
      <c r="L190" s="150"/>
      <c r="M190" s="154"/>
      <c r="T190" s="155"/>
      <c r="AT190" s="151" t="s">
        <v>143</v>
      </c>
      <c r="AU190" s="151" t="s">
        <v>90</v>
      </c>
      <c r="AV190" s="12" t="s">
        <v>88</v>
      </c>
      <c r="AW190" s="12" t="s">
        <v>36</v>
      </c>
      <c r="AX190" s="12" t="s">
        <v>80</v>
      </c>
      <c r="AY190" s="151" t="s">
        <v>130</v>
      </c>
    </row>
    <row r="191" spans="2:65" s="13" customFormat="1" ht="11.25">
      <c r="B191" s="156"/>
      <c r="D191" s="144" t="s">
        <v>143</v>
      </c>
      <c r="E191" s="157" t="s">
        <v>1</v>
      </c>
      <c r="F191" s="158" t="s">
        <v>193</v>
      </c>
      <c r="H191" s="159">
        <v>6</v>
      </c>
      <c r="I191" s="160"/>
      <c r="L191" s="156"/>
      <c r="M191" s="161"/>
      <c r="T191" s="162"/>
      <c r="AT191" s="157" t="s">
        <v>143</v>
      </c>
      <c r="AU191" s="157" t="s">
        <v>90</v>
      </c>
      <c r="AV191" s="13" t="s">
        <v>90</v>
      </c>
      <c r="AW191" s="13" t="s">
        <v>36</v>
      </c>
      <c r="AX191" s="13" t="s">
        <v>80</v>
      </c>
      <c r="AY191" s="157" t="s">
        <v>130</v>
      </c>
    </row>
    <row r="192" spans="2:65" s="14" customFormat="1" ht="11.25">
      <c r="B192" s="163"/>
      <c r="D192" s="144" t="s">
        <v>143</v>
      </c>
      <c r="E192" s="164" t="s">
        <v>1</v>
      </c>
      <c r="F192" s="165" t="s">
        <v>147</v>
      </c>
      <c r="H192" s="166">
        <v>6</v>
      </c>
      <c r="I192" s="167"/>
      <c r="L192" s="163"/>
      <c r="M192" s="168"/>
      <c r="T192" s="169"/>
      <c r="AT192" s="164" t="s">
        <v>143</v>
      </c>
      <c r="AU192" s="164" t="s">
        <v>90</v>
      </c>
      <c r="AV192" s="14" t="s">
        <v>137</v>
      </c>
      <c r="AW192" s="14" t="s">
        <v>36</v>
      </c>
      <c r="AX192" s="14" t="s">
        <v>88</v>
      </c>
      <c r="AY192" s="164" t="s">
        <v>130</v>
      </c>
    </row>
    <row r="193" spans="2:65" s="1" customFormat="1" ht="24.2" customHeight="1">
      <c r="B193" s="31"/>
      <c r="C193" s="131" t="s">
        <v>194</v>
      </c>
      <c r="D193" s="131" t="s">
        <v>132</v>
      </c>
      <c r="E193" s="132" t="s">
        <v>195</v>
      </c>
      <c r="F193" s="133" t="s">
        <v>196</v>
      </c>
      <c r="G193" s="134" t="s">
        <v>197</v>
      </c>
      <c r="H193" s="135">
        <v>7200</v>
      </c>
      <c r="I193" s="136"/>
      <c r="J193" s="137">
        <f>ROUND(I193*H193,2)</f>
        <v>0</v>
      </c>
      <c r="K193" s="133" t="s">
        <v>136</v>
      </c>
      <c r="L193" s="31"/>
      <c r="M193" s="138" t="s">
        <v>1</v>
      </c>
      <c r="N193" s="139" t="s">
        <v>45</v>
      </c>
      <c r="P193" s="140">
        <f>O193*H193</f>
        <v>0</v>
      </c>
      <c r="Q193" s="140">
        <v>3.0000000000000001E-5</v>
      </c>
      <c r="R193" s="140">
        <f>Q193*H193</f>
        <v>0.216</v>
      </c>
      <c r="S193" s="140">
        <v>0</v>
      </c>
      <c r="T193" s="141">
        <f>S193*H193</f>
        <v>0</v>
      </c>
      <c r="AR193" s="142" t="s">
        <v>137</v>
      </c>
      <c r="AT193" s="142" t="s">
        <v>132</v>
      </c>
      <c r="AU193" s="142" t="s">
        <v>90</v>
      </c>
      <c r="AY193" s="16" t="s">
        <v>130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88</v>
      </c>
      <c r="BK193" s="143">
        <f>ROUND(I193*H193,2)</f>
        <v>0</v>
      </c>
      <c r="BL193" s="16" t="s">
        <v>137</v>
      </c>
      <c r="BM193" s="142" t="s">
        <v>198</v>
      </c>
    </row>
    <row r="194" spans="2:65" s="1" customFormat="1" ht="19.5">
      <c r="B194" s="31"/>
      <c r="D194" s="144" t="s">
        <v>139</v>
      </c>
      <c r="F194" s="145" t="s">
        <v>196</v>
      </c>
      <c r="I194" s="146"/>
      <c r="L194" s="31"/>
      <c r="M194" s="147"/>
      <c r="T194" s="55"/>
      <c r="AT194" s="16" t="s">
        <v>139</v>
      </c>
      <c r="AU194" s="16" t="s">
        <v>90</v>
      </c>
    </row>
    <row r="195" spans="2:65" s="1" customFormat="1" ht="11.25">
      <c r="B195" s="31"/>
      <c r="D195" s="148" t="s">
        <v>141</v>
      </c>
      <c r="F195" s="149" t="s">
        <v>199</v>
      </c>
      <c r="I195" s="146"/>
      <c r="L195" s="31"/>
      <c r="M195" s="147"/>
      <c r="T195" s="55"/>
      <c r="AT195" s="16" t="s">
        <v>141</v>
      </c>
      <c r="AU195" s="16" t="s">
        <v>90</v>
      </c>
    </row>
    <row r="196" spans="2:65" s="12" customFormat="1" ht="11.25">
      <c r="B196" s="150"/>
      <c r="D196" s="144" t="s">
        <v>143</v>
      </c>
      <c r="E196" s="151" t="s">
        <v>1</v>
      </c>
      <c r="F196" s="152" t="s">
        <v>200</v>
      </c>
      <c r="H196" s="151" t="s">
        <v>1</v>
      </c>
      <c r="I196" s="153"/>
      <c r="L196" s="150"/>
      <c r="M196" s="154"/>
      <c r="T196" s="155"/>
      <c r="AT196" s="151" t="s">
        <v>143</v>
      </c>
      <c r="AU196" s="151" t="s">
        <v>90</v>
      </c>
      <c r="AV196" s="12" t="s">
        <v>88</v>
      </c>
      <c r="AW196" s="12" t="s">
        <v>36</v>
      </c>
      <c r="AX196" s="12" t="s">
        <v>80</v>
      </c>
      <c r="AY196" s="151" t="s">
        <v>130</v>
      </c>
    </row>
    <row r="197" spans="2:65" s="12" customFormat="1" ht="11.25">
      <c r="B197" s="150"/>
      <c r="D197" s="144" t="s">
        <v>143</v>
      </c>
      <c r="E197" s="151" t="s">
        <v>1</v>
      </c>
      <c r="F197" s="152" t="s">
        <v>201</v>
      </c>
      <c r="H197" s="151" t="s">
        <v>1</v>
      </c>
      <c r="I197" s="153"/>
      <c r="L197" s="150"/>
      <c r="M197" s="154"/>
      <c r="T197" s="155"/>
      <c r="AT197" s="151" t="s">
        <v>143</v>
      </c>
      <c r="AU197" s="151" t="s">
        <v>90</v>
      </c>
      <c r="AV197" s="12" t="s">
        <v>88</v>
      </c>
      <c r="AW197" s="12" t="s">
        <v>36</v>
      </c>
      <c r="AX197" s="12" t="s">
        <v>80</v>
      </c>
      <c r="AY197" s="151" t="s">
        <v>130</v>
      </c>
    </row>
    <row r="198" spans="2:65" s="13" customFormat="1" ht="11.25">
      <c r="B198" s="156"/>
      <c r="D198" s="144" t="s">
        <v>143</v>
      </c>
      <c r="E198" s="157" t="s">
        <v>1</v>
      </c>
      <c r="F198" s="158" t="s">
        <v>202</v>
      </c>
      <c r="H198" s="159">
        <v>3600</v>
      </c>
      <c r="I198" s="160"/>
      <c r="L198" s="156"/>
      <c r="M198" s="161"/>
      <c r="T198" s="162"/>
      <c r="AT198" s="157" t="s">
        <v>143</v>
      </c>
      <c r="AU198" s="157" t="s">
        <v>90</v>
      </c>
      <c r="AV198" s="13" t="s">
        <v>90</v>
      </c>
      <c r="AW198" s="13" t="s">
        <v>36</v>
      </c>
      <c r="AX198" s="13" t="s">
        <v>80</v>
      </c>
      <c r="AY198" s="157" t="s">
        <v>130</v>
      </c>
    </row>
    <row r="199" spans="2:65" s="12" customFormat="1" ht="11.25">
      <c r="B199" s="150"/>
      <c r="D199" s="144" t="s">
        <v>143</v>
      </c>
      <c r="E199" s="151" t="s">
        <v>1</v>
      </c>
      <c r="F199" s="152" t="s">
        <v>203</v>
      </c>
      <c r="H199" s="151" t="s">
        <v>1</v>
      </c>
      <c r="I199" s="153"/>
      <c r="L199" s="150"/>
      <c r="M199" s="154"/>
      <c r="T199" s="155"/>
      <c r="AT199" s="151" t="s">
        <v>143</v>
      </c>
      <c r="AU199" s="151" t="s">
        <v>90</v>
      </c>
      <c r="AV199" s="12" t="s">
        <v>88</v>
      </c>
      <c r="AW199" s="12" t="s">
        <v>36</v>
      </c>
      <c r="AX199" s="12" t="s">
        <v>80</v>
      </c>
      <c r="AY199" s="151" t="s">
        <v>130</v>
      </c>
    </row>
    <row r="200" spans="2:65" s="13" customFormat="1" ht="11.25">
      <c r="B200" s="156"/>
      <c r="D200" s="144" t="s">
        <v>143</v>
      </c>
      <c r="E200" s="157" t="s">
        <v>1</v>
      </c>
      <c r="F200" s="158" t="s">
        <v>202</v>
      </c>
      <c r="H200" s="159">
        <v>3600</v>
      </c>
      <c r="I200" s="160"/>
      <c r="L200" s="156"/>
      <c r="M200" s="161"/>
      <c r="T200" s="162"/>
      <c r="AT200" s="157" t="s">
        <v>143</v>
      </c>
      <c r="AU200" s="157" t="s">
        <v>90</v>
      </c>
      <c r="AV200" s="13" t="s">
        <v>90</v>
      </c>
      <c r="AW200" s="13" t="s">
        <v>36</v>
      </c>
      <c r="AX200" s="13" t="s">
        <v>80</v>
      </c>
      <c r="AY200" s="157" t="s">
        <v>130</v>
      </c>
    </row>
    <row r="201" spans="2:65" s="14" customFormat="1" ht="11.25">
      <c r="B201" s="163"/>
      <c r="D201" s="144" t="s">
        <v>143</v>
      </c>
      <c r="E201" s="164" t="s">
        <v>1</v>
      </c>
      <c r="F201" s="165" t="s">
        <v>147</v>
      </c>
      <c r="H201" s="166">
        <v>7200</v>
      </c>
      <c r="I201" s="167"/>
      <c r="L201" s="163"/>
      <c r="M201" s="168"/>
      <c r="T201" s="169"/>
      <c r="AT201" s="164" t="s">
        <v>143</v>
      </c>
      <c r="AU201" s="164" t="s">
        <v>90</v>
      </c>
      <c r="AV201" s="14" t="s">
        <v>137</v>
      </c>
      <c r="AW201" s="14" t="s">
        <v>36</v>
      </c>
      <c r="AX201" s="14" t="s">
        <v>88</v>
      </c>
      <c r="AY201" s="164" t="s">
        <v>130</v>
      </c>
    </row>
    <row r="202" spans="2:65" s="1" customFormat="1" ht="24.2" customHeight="1">
      <c r="B202" s="31"/>
      <c r="C202" s="131" t="s">
        <v>204</v>
      </c>
      <c r="D202" s="131" t="s">
        <v>132</v>
      </c>
      <c r="E202" s="132" t="s">
        <v>205</v>
      </c>
      <c r="F202" s="133" t="s">
        <v>206</v>
      </c>
      <c r="G202" s="134" t="s">
        <v>207</v>
      </c>
      <c r="H202" s="135">
        <v>300</v>
      </c>
      <c r="I202" s="136"/>
      <c r="J202" s="137">
        <f>ROUND(I202*H202,2)</f>
        <v>0</v>
      </c>
      <c r="K202" s="133" t="s">
        <v>136</v>
      </c>
      <c r="L202" s="31"/>
      <c r="M202" s="138" t="s">
        <v>1</v>
      </c>
      <c r="N202" s="139" t="s">
        <v>45</v>
      </c>
      <c r="P202" s="140">
        <f>O202*H202</f>
        <v>0</v>
      </c>
      <c r="Q202" s="140">
        <v>0</v>
      </c>
      <c r="R202" s="140">
        <f>Q202*H202</f>
        <v>0</v>
      </c>
      <c r="S202" s="140">
        <v>0</v>
      </c>
      <c r="T202" s="141">
        <f>S202*H202</f>
        <v>0</v>
      </c>
      <c r="AR202" s="142" t="s">
        <v>137</v>
      </c>
      <c r="AT202" s="142" t="s">
        <v>132</v>
      </c>
      <c r="AU202" s="142" t="s">
        <v>90</v>
      </c>
      <c r="AY202" s="16" t="s">
        <v>130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6" t="s">
        <v>88</v>
      </c>
      <c r="BK202" s="143">
        <f>ROUND(I202*H202,2)</f>
        <v>0</v>
      </c>
      <c r="BL202" s="16" t="s">
        <v>137</v>
      </c>
      <c r="BM202" s="142" t="s">
        <v>208</v>
      </c>
    </row>
    <row r="203" spans="2:65" s="1" customFormat="1" ht="19.5">
      <c r="B203" s="31"/>
      <c r="D203" s="144" t="s">
        <v>139</v>
      </c>
      <c r="F203" s="145" t="s">
        <v>206</v>
      </c>
      <c r="I203" s="146"/>
      <c r="L203" s="31"/>
      <c r="M203" s="147"/>
      <c r="T203" s="55"/>
      <c r="AT203" s="16" t="s">
        <v>139</v>
      </c>
      <c r="AU203" s="16" t="s">
        <v>90</v>
      </c>
    </row>
    <row r="204" spans="2:65" s="1" customFormat="1" ht="11.25">
      <c r="B204" s="31"/>
      <c r="D204" s="148" t="s">
        <v>141</v>
      </c>
      <c r="F204" s="149" t="s">
        <v>209</v>
      </c>
      <c r="I204" s="146"/>
      <c r="L204" s="31"/>
      <c r="M204" s="147"/>
      <c r="T204" s="55"/>
      <c r="AT204" s="16" t="s">
        <v>141</v>
      </c>
      <c r="AU204" s="16" t="s">
        <v>90</v>
      </c>
    </row>
    <row r="205" spans="2:65" s="12" customFormat="1" ht="11.25">
      <c r="B205" s="150"/>
      <c r="D205" s="144" t="s">
        <v>143</v>
      </c>
      <c r="E205" s="151" t="s">
        <v>1</v>
      </c>
      <c r="F205" s="152" t="s">
        <v>200</v>
      </c>
      <c r="H205" s="151" t="s">
        <v>1</v>
      </c>
      <c r="I205" s="153"/>
      <c r="L205" s="150"/>
      <c r="M205" s="154"/>
      <c r="T205" s="155"/>
      <c r="AT205" s="151" t="s">
        <v>143</v>
      </c>
      <c r="AU205" s="151" t="s">
        <v>90</v>
      </c>
      <c r="AV205" s="12" t="s">
        <v>88</v>
      </c>
      <c r="AW205" s="12" t="s">
        <v>36</v>
      </c>
      <c r="AX205" s="12" t="s">
        <v>80</v>
      </c>
      <c r="AY205" s="151" t="s">
        <v>130</v>
      </c>
    </row>
    <row r="206" spans="2:65" s="12" customFormat="1" ht="11.25">
      <c r="B206" s="150"/>
      <c r="D206" s="144" t="s">
        <v>143</v>
      </c>
      <c r="E206" s="151" t="s">
        <v>1</v>
      </c>
      <c r="F206" s="152" t="s">
        <v>201</v>
      </c>
      <c r="H206" s="151" t="s">
        <v>1</v>
      </c>
      <c r="I206" s="153"/>
      <c r="L206" s="150"/>
      <c r="M206" s="154"/>
      <c r="T206" s="155"/>
      <c r="AT206" s="151" t="s">
        <v>143</v>
      </c>
      <c r="AU206" s="151" t="s">
        <v>90</v>
      </c>
      <c r="AV206" s="12" t="s">
        <v>88</v>
      </c>
      <c r="AW206" s="12" t="s">
        <v>36</v>
      </c>
      <c r="AX206" s="12" t="s">
        <v>80</v>
      </c>
      <c r="AY206" s="151" t="s">
        <v>130</v>
      </c>
    </row>
    <row r="207" spans="2:65" s="13" customFormat="1" ht="11.25">
      <c r="B207" s="156"/>
      <c r="D207" s="144" t="s">
        <v>143</v>
      </c>
      <c r="E207" s="157" t="s">
        <v>1</v>
      </c>
      <c r="F207" s="158" t="s">
        <v>210</v>
      </c>
      <c r="H207" s="159">
        <v>150</v>
      </c>
      <c r="I207" s="160"/>
      <c r="L207" s="156"/>
      <c r="M207" s="161"/>
      <c r="T207" s="162"/>
      <c r="AT207" s="157" t="s">
        <v>143</v>
      </c>
      <c r="AU207" s="157" t="s">
        <v>90</v>
      </c>
      <c r="AV207" s="13" t="s">
        <v>90</v>
      </c>
      <c r="AW207" s="13" t="s">
        <v>36</v>
      </c>
      <c r="AX207" s="13" t="s">
        <v>80</v>
      </c>
      <c r="AY207" s="157" t="s">
        <v>130</v>
      </c>
    </row>
    <row r="208" spans="2:65" s="12" customFormat="1" ht="11.25">
      <c r="B208" s="150"/>
      <c r="D208" s="144" t="s">
        <v>143</v>
      </c>
      <c r="E208" s="151" t="s">
        <v>1</v>
      </c>
      <c r="F208" s="152" t="s">
        <v>203</v>
      </c>
      <c r="H208" s="151" t="s">
        <v>1</v>
      </c>
      <c r="I208" s="153"/>
      <c r="L208" s="150"/>
      <c r="M208" s="154"/>
      <c r="T208" s="155"/>
      <c r="AT208" s="151" t="s">
        <v>143</v>
      </c>
      <c r="AU208" s="151" t="s">
        <v>90</v>
      </c>
      <c r="AV208" s="12" t="s">
        <v>88</v>
      </c>
      <c r="AW208" s="12" t="s">
        <v>36</v>
      </c>
      <c r="AX208" s="12" t="s">
        <v>80</v>
      </c>
      <c r="AY208" s="151" t="s">
        <v>130</v>
      </c>
    </row>
    <row r="209" spans="2:65" s="13" customFormat="1" ht="11.25">
      <c r="B209" s="156"/>
      <c r="D209" s="144" t="s">
        <v>143</v>
      </c>
      <c r="E209" s="157" t="s">
        <v>1</v>
      </c>
      <c r="F209" s="158" t="s">
        <v>210</v>
      </c>
      <c r="H209" s="159">
        <v>150</v>
      </c>
      <c r="I209" s="160"/>
      <c r="L209" s="156"/>
      <c r="M209" s="161"/>
      <c r="T209" s="162"/>
      <c r="AT209" s="157" t="s">
        <v>143</v>
      </c>
      <c r="AU209" s="157" t="s">
        <v>90</v>
      </c>
      <c r="AV209" s="13" t="s">
        <v>90</v>
      </c>
      <c r="AW209" s="13" t="s">
        <v>36</v>
      </c>
      <c r="AX209" s="13" t="s">
        <v>80</v>
      </c>
      <c r="AY209" s="157" t="s">
        <v>130</v>
      </c>
    </row>
    <row r="210" spans="2:65" s="14" customFormat="1" ht="11.25">
      <c r="B210" s="163"/>
      <c r="D210" s="144" t="s">
        <v>143</v>
      </c>
      <c r="E210" s="164" t="s">
        <v>1</v>
      </c>
      <c r="F210" s="165" t="s">
        <v>147</v>
      </c>
      <c r="H210" s="166">
        <v>300</v>
      </c>
      <c r="I210" s="167"/>
      <c r="L210" s="163"/>
      <c r="M210" s="168"/>
      <c r="T210" s="169"/>
      <c r="AT210" s="164" t="s">
        <v>143</v>
      </c>
      <c r="AU210" s="164" t="s">
        <v>90</v>
      </c>
      <c r="AV210" s="14" t="s">
        <v>137</v>
      </c>
      <c r="AW210" s="14" t="s">
        <v>36</v>
      </c>
      <c r="AX210" s="14" t="s">
        <v>88</v>
      </c>
      <c r="AY210" s="164" t="s">
        <v>130</v>
      </c>
    </row>
    <row r="211" spans="2:65" s="1" customFormat="1" ht="24.2" customHeight="1">
      <c r="B211" s="31"/>
      <c r="C211" s="131" t="s">
        <v>211</v>
      </c>
      <c r="D211" s="131" t="s">
        <v>132</v>
      </c>
      <c r="E211" s="132" t="s">
        <v>212</v>
      </c>
      <c r="F211" s="133" t="s">
        <v>213</v>
      </c>
      <c r="G211" s="134" t="s">
        <v>188</v>
      </c>
      <c r="H211" s="135">
        <v>46.2</v>
      </c>
      <c r="I211" s="136"/>
      <c r="J211" s="137">
        <f>ROUND(I211*H211,2)</f>
        <v>0</v>
      </c>
      <c r="K211" s="133" t="s">
        <v>136</v>
      </c>
      <c r="L211" s="31"/>
      <c r="M211" s="138" t="s">
        <v>1</v>
      </c>
      <c r="N211" s="139" t="s">
        <v>45</v>
      </c>
      <c r="P211" s="140">
        <f>O211*H211</f>
        <v>0</v>
      </c>
      <c r="Q211" s="140">
        <v>8.6800000000000002E-3</v>
      </c>
      <c r="R211" s="140">
        <f>Q211*H211</f>
        <v>0.40101600000000004</v>
      </c>
      <c r="S211" s="140">
        <v>0</v>
      </c>
      <c r="T211" s="141">
        <f>S211*H211</f>
        <v>0</v>
      </c>
      <c r="AR211" s="142" t="s">
        <v>137</v>
      </c>
      <c r="AT211" s="142" t="s">
        <v>132</v>
      </c>
      <c r="AU211" s="142" t="s">
        <v>90</v>
      </c>
      <c r="AY211" s="16" t="s">
        <v>130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6" t="s">
        <v>88</v>
      </c>
      <c r="BK211" s="143">
        <f>ROUND(I211*H211,2)</f>
        <v>0</v>
      </c>
      <c r="BL211" s="16" t="s">
        <v>137</v>
      </c>
      <c r="BM211" s="142" t="s">
        <v>214</v>
      </c>
    </row>
    <row r="212" spans="2:65" s="1" customFormat="1" ht="58.5">
      <c r="B212" s="31"/>
      <c r="D212" s="144" t="s">
        <v>139</v>
      </c>
      <c r="F212" s="145" t="s">
        <v>215</v>
      </c>
      <c r="I212" s="146"/>
      <c r="L212" s="31"/>
      <c r="M212" s="147"/>
      <c r="T212" s="55"/>
      <c r="AT212" s="16" t="s">
        <v>139</v>
      </c>
      <c r="AU212" s="16" t="s">
        <v>90</v>
      </c>
    </row>
    <row r="213" spans="2:65" s="1" customFormat="1" ht="11.25">
      <c r="B213" s="31"/>
      <c r="D213" s="148" t="s">
        <v>141</v>
      </c>
      <c r="F213" s="149" t="s">
        <v>216</v>
      </c>
      <c r="I213" s="146"/>
      <c r="L213" s="31"/>
      <c r="M213" s="147"/>
      <c r="T213" s="55"/>
      <c r="AT213" s="16" t="s">
        <v>141</v>
      </c>
      <c r="AU213" s="16" t="s">
        <v>90</v>
      </c>
    </row>
    <row r="214" spans="2:65" s="12" customFormat="1" ht="11.25">
      <c r="B214" s="150"/>
      <c r="D214" s="144" t="s">
        <v>143</v>
      </c>
      <c r="E214" s="151" t="s">
        <v>1</v>
      </c>
      <c r="F214" s="152" t="s">
        <v>191</v>
      </c>
      <c r="H214" s="151" t="s">
        <v>1</v>
      </c>
      <c r="I214" s="153"/>
      <c r="L214" s="150"/>
      <c r="M214" s="154"/>
      <c r="T214" s="155"/>
      <c r="AT214" s="151" t="s">
        <v>143</v>
      </c>
      <c r="AU214" s="151" t="s">
        <v>90</v>
      </c>
      <c r="AV214" s="12" t="s">
        <v>88</v>
      </c>
      <c r="AW214" s="12" t="s">
        <v>36</v>
      </c>
      <c r="AX214" s="12" t="s">
        <v>80</v>
      </c>
      <c r="AY214" s="151" t="s">
        <v>130</v>
      </c>
    </row>
    <row r="215" spans="2:65" s="12" customFormat="1" ht="11.25">
      <c r="B215" s="150"/>
      <c r="D215" s="144" t="s">
        <v>143</v>
      </c>
      <c r="E215" s="151" t="s">
        <v>1</v>
      </c>
      <c r="F215" s="152" t="s">
        <v>217</v>
      </c>
      <c r="H215" s="151" t="s">
        <v>1</v>
      </c>
      <c r="I215" s="153"/>
      <c r="L215" s="150"/>
      <c r="M215" s="154"/>
      <c r="T215" s="155"/>
      <c r="AT215" s="151" t="s">
        <v>143</v>
      </c>
      <c r="AU215" s="151" t="s">
        <v>90</v>
      </c>
      <c r="AV215" s="12" t="s">
        <v>88</v>
      </c>
      <c r="AW215" s="12" t="s">
        <v>36</v>
      </c>
      <c r="AX215" s="12" t="s">
        <v>80</v>
      </c>
      <c r="AY215" s="151" t="s">
        <v>130</v>
      </c>
    </row>
    <row r="216" spans="2:65" s="13" customFormat="1" ht="11.25">
      <c r="B216" s="156"/>
      <c r="D216" s="144" t="s">
        <v>143</v>
      </c>
      <c r="E216" s="157" t="s">
        <v>1</v>
      </c>
      <c r="F216" s="158" t="s">
        <v>218</v>
      </c>
      <c r="H216" s="159">
        <v>8.4</v>
      </c>
      <c r="I216" s="160"/>
      <c r="L216" s="156"/>
      <c r="M216" s="161"/>
      <c r="T216" s="162"/>
      <c r="AT216" s="157" t="s">
        <v>143</v>
      </c>
      <c r="AU216" s="157" t="s">
        <v>90</v>
      </c>
      <c r="AV216" s="13" t="s">
        <v>90</v>
      </c>
      <c r="AW216" s="13" t="s">
        <v>36</v>
      </c>
      <c r="AX216" s="13" t="s">
        <v>80</v>
      </c>
      <c r="AY216" s="157" t="s">
        <v>130</v>
      </c>
    </row>
    <row r="217" spans="2:65" s="12" customFormat="1" ht="11.25">
      <c r="B217" s="150"/>
      <c r="D217" s="144" t="s">
        <v>143</v>
      </c>
      <c r="E217" s="151" t="s">
        <v>1</v>
      </c>
      <c r="F217" s="152" t="s">
        <v>219</v>
      </c>
      <c r="H217" s="151" t="s">
        <v>1</v>
      </c>
      <c r="I217" s="153"/>
      <c r="L217" s="150"/>
      <c r="M217" s="154"/>
      <c r="T217" s="155"/>
      <c r="AT217" s="151" t="s">
        <v>143</v>
      </c>
      <c r="AU217" s="151" t="s">
        <v>90</v>
      </c>
      <c r="AV217" s="12" t="s">
        <v>88</v>
      </c>
      <c r="AW217" s="12" t="s">
        <v>36</v>
      </c>
      <c r="AX217" s="12" t="s">
        <v>80</v>
      </c>
      <c r="AY217" s="151" t="s">
        <v>130</v>
      </c>
    </row>
    <row r="218" spans="2:65" s="13" customFormat="1" ht="11.25">
      <c r="B218" s="156"/>
      <c r="D218" s="144" t="s">
        <v>143</v>
      </c>
      <c r="E218" s="157" t="s">
        <v>1</v>
      </c>
      <c r="F218" s="158" t="s">
        <v>220</v>
      </c>
      <c r="H218" s="159">
        <v>37.799999999999997</v>
      </c>
      <c r="I218" s="160"/>
      <c r="L218" s="156"/>
      <c r="M218" s="161"/>
      <c r="T218" s="162"/>
      <c r="AT218" s="157" t="s">
        <v>143</v>
      </c>
      <c r="AU218" s="157" t="s">
        <v>90</v>
      </c>
      <c r="AV218" s="13" t="s">
        <v>90</v>
      </c>
      <c r="AW218" s="13" t="s">
        <v>36</v>
      </c>
      <c r="AX218" s="13" t="s">
        <v>80</v>
      </c>
      <c r="AY218" s="157" t="s">
        <v>130</v>
      </c>
    </row>
    <row r="219" spans="2:65" s="14" customFormat="1" ht="11.25">
      <c r="B219" s="163"/>
      <c r="D219" s="144" t="s">
        <v>143</v>
      </c>
      <c r="E219" s="164" t="s">
        <v>1</v>
      </c>
      <c r="F219" s="165" t="s">
        <v>147</v>
      </c>
      <c r="H219" s="166">
        <v>46.2</v>
      </c>
      <c r="I219" s="167"/>
      <c r="L219" s="163"/>
      <c r="M219" s="168"/>
      <c r="T219" s="169"/>
      <c r="AT219" s="164" t="s">
        <v>143</v>
      </c>
      <c r="AU219" s="164" t="s">
        <v>90</v>
      </c>
      <c r="AV219" s="14" t="s">
        <v>137</v>
      </c>
      <c r="AW219" s="14" t="s">
        <v>36</v>
      </c>
      <c r="AX219" s="14" t="s">
        <v>88</v>
      </c>
      <c r="AY219" s="164" t="s">
        <v>130</v>
      </c>
    </row>
    <row r="220" spans="2:65" s="1" customFormat="1" ht="24.2" customHeight="1">
      <c r="B220" s="31"/>
      <c r="C220" s="131" t="s">
        <v>221</v>
      </c>
      <c r="D220" s="131" t="s">
        <v>132</v>
      </c>
      <c r="E220" s="132" t="s">
        <v>222</v>
      </c>
      <c r="F220" s="133" t="s">
        <v>223</v>
      </c>
      <c r="G220" s="134" t="s">
        <v>188</v>
      </c>
      <c r="H220" s="135">
        <v>18.3</v>
      </c>
      <c r="I220" s="136"/>
      <c r="J220" s="137">
        <f>ROUND(I220*H220,2)</f>
        <v>0</v>
      </c>
      <c r="K220" s="133" t="s">
        <v>136</v>
      </c>
      <c r="L220" s="31"/>
      <c r="M220" s="138" t="s">
        <v>1</v>
      </c>
      <c r="N220" s="139" t="s">
        <v>45</v>
      </c>
      <c r="P220" s="140">
        <f>O220*H220</f>
        <v>0</v>
      </c>
      <c r="Q220" s="140">
        <v>3.6900000000000002E-2</v>
      </c>
      <c r="R220" s="140">
        <f>Q220*H220</f>
        <v>0.67527000000000004</v>
      </c>
      <c r="S220" s="140">
        <v>0</v>
      </c>
      <c r="T220" s="141">
        <f>S220*H220</f>
        <v>0</v>
      </c>
      <c r="AR220" s="142" t="s">
        <v>137</v>
      </c>
      <c r="AT220" s="142" t="s">
        <v>132</v>
      </c>
      <c r="AU220" s="142" t="s">
        <v>90</v>
      </c>
      <c r="AY220" s="16" t="s">
        <v>130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88</v>
      </c>
      <c r="BK220" s="143">
        <f>ROUND(I220*H220,2)</f>
        <v>0</v>
      </c>
      <c r="BL220" s="16" t="s">
        <v>137</v>
      </c>
      <c r="BM220" s="142" t="s">
        <v>224</v>
      </c>
    </row>
    <row r="221" spans="2:65" s="1" customFormat="1" ht="19.5">
      <c r="B221" s="31"/>
      <c r="D221" s="144" t="s">
        <v>139</v>
      </c>
      <c r="F221" s="145" t="s">
        <v>223</v>
      </c>
      <c r="I221" s="146"/>
      <c r="L221" s="31"/>
      <c r="M221" s="147"/>
      <c r="T221" s="55"/>
      <c r="AT221" s="16" t="s">
        <v>139</v>
      </c>
      <c r="AU221" s="16" t="s">
        <v>90</v>
      </c>
    </row>
    <row r="222" spans="2:65" s="1" customFormat="1" ht="11.25">
      <c r="B222" s="31"/>
      <c r="D222" s="148" t="s">
        <v>141</v>
      </c>
      <c r="F222" s="149" t="s">
        <v>225</v>
      </c>
      <c r="I222" s="146"/>
      <c r="L222" s="31"/>
      <c r="M222" s="147"/>
      <c r="T222" s="55"/>
      <c r="AT222" s="16" t="s">
        <v>141</v>
      </c>
      <c r="AU222" s="16" t="s">
        <v>90</v>
      </c>
    </row>
    <row r="223" spans="2:65" s="12" customFormat="1" ht="11.25">
      <c r="B223" s="150"/>
      <c r="D223" s="144" t="s">
        <v>143</v>
      </c>
      <c r="E223" s="151" t="s">
        <v>1</v>
      </c>
      <c r="F223" s="152" t="s">
        <v>191</v>
      </c>
      <c r="H223" s="151" t="s">
        <v>1</v>
      </c>
      <c r="I223" s="153"/>
      <c r="L223" s="150"/>
      <c r="M223" s="154"/>
      <c r="T223" s="155"/>
      <c r="AT223" s="151" t="s">
        <v>143</v>
      </c>
      <c r="AU223" s="151" t="s">
        <v>90</v>
      </c>
      <c r="AV223" s="12" t="s">
        <v>88</v>
      </c>
      <c r="AW223" s="12" t="s">
        <v>36</v>
      </c>
      <c r="AX223" s="12" t="s">
        <v>80</v>
      </c>
      <c r="AY223" s="151" t="s">
        <v>130</v>
      </c>
    </row>
    <row r="224" spans="2:65" s="12" customFormat="1" ht="11.25">
      <c r="B224" s="150"/>
      <c r="D224" s="144" t="s">
        <v>143</v>
      </c>
      <c r="E224" s="151" t="s">
        <v>1</v>
      </c>
      <c r="F224" s="152" t="s">
        <v>192</v>
      </c>
      <c r="H224" s="151" t="s">
        <v>1</v>
      </c>
      <c r="I224" s="153"/>
      <c r="L224" s="150"/>
      <c r="M224" s="154"/>
      <c r="T224" s="155"/>
      <c r="AT224" s="151" t="s">
        <v>143</v>
      </c>
      <c r="AU224" s="151" t="s">
        <v>90</v>
      </c>
      <c r="AV224" s="12" t="s">
        <v>88</v>
      </c>
      <c r="AW224" s="12" t="s">
        <v>36</v>
      </c>
      <c r="AX224" s="12" t="s">
        <v>80</v>
      </c>
      <c r="AY224" s="151" t="s">
        <v>130</v>
      </c>
    </row>
    <row r="225" spans="2:65" s="13" customFormat="1" ht="11.25">
      <c r="B225" s="156"/>
      <c r="D225" s="144" t="s">
        <v>143</v>
      </c>
      <c r="E225" s="157" t="s">
        <v>1</v>
      </c>
      <c r="F225" s="158" t="s">
        <v>226</v>
      </c>
      <c r="H225" s="159">
        <v>14.7</v>
      </c>
      <c r="I225" s="160"/>
      <c r="L225" s="156"/>
      <c r="M225" s="161"/>
      <c r="T225" s="162"/>
      <c r="AT225" s="157" t="s">
        <v>143</v>
      </c>
      <c r="AU225" s="157" t="s">
        <v>90</v>
      </c>
      <c r="AV225" s="13" t="s">
        <v>90</v>
      </c>
      <c r="AW225" s="13" t="s">
        <v>36</v>
      </c>
      <c r="AX225" s="13" t="s">
        <v>80</v>
      </c>
      <c r="AY225" s="157" t="s">
        <v>130</v>
      </c>
    </row>
    <row r="226" spans="2:65" s="12" customFormat="1" ht="11.25">
      <c r="B226" s="150"/>
      <c r="D226" s="144" t="s">
        <v>143</v>
      </c>
      <c r="E226" s="151" t="s">
        <v>1</v>
      </c>
      <c r="F226" s="152" t="s">
        <v>158</v>
      </c>
      <c r="H226" s="151" t="s">
        <v>1</v>
      </c>
      <c r="I226" s="153"/>
      <c r="L226" s="150"/>
      <c r="M226" s="154"/>
      <c r="T226" s="155"/>
      <c r="AT226" s="151" t="s">
        <v>143</v>
      </c>
      <c r="AU226" s="151" t="s">
        <v>90</v>
      </c>
      <c r="AV226" s="12" t="s">
        <v>88</v>
      </c>
      <c r="AW226" s="12" t="s">
        <v>36</v>
      </c>
      <c r="AX226" s="12" t="s">
        <v>80</v>
      </c>
      <c r="AY226" s="151" t="s">
        <v>130</v>
      </c>
    </row>
    <row r="227" spans="2:65" s="13" customFormat="1" ht="11.25">
      <c r="B227" s="156"/>
      <c r="D227" s="144" t="s">
        <v>143</v>
      </c>
      <c r="E227" s="157" t="s">
        <v>1</v>
      </c>
      <c r="F227" s="158" t="s">
        <v>227</v>
      </c>
      <c r="H227" s="159">
        <v>3.6</v>
      </c>
      <c r="I227" s="160"/>
      <c r="L227" s="156"/>
      <c r="M227" s="161"/>
      <c r="T227" s="162"/>
      <c r="AT227" s="157" t="s">
        <v>143</v>
      </c>
      <c r="AU227" s="157" t="s">
        <v>90</v>
      </c>
      <c r="AV227" s="13" t="s">
        <v>90</v>
      </c>
      <c r="AW227" s="13" t="s">
        <v>36</v>
      </c>
      <c r="AX227" s="13" t="s">
        <v>80</v>
      </c>
      <c r="AY227" s="157" t="s">
        <v>130</v>
      </c>
    </row>
    <row r="228" spans="2:65" s="14" customFormat="1" ht="11.25">
      <c r="B228" s="163"/>
      <c r="D228" s="144" t="s">
        <v>143</v>
      </c>
      <c r="E228" s="164" t="s">
        <v>1</v>
      </c>
      <c r="F228" s="165" t="s">
        <v>147</v>
      </c>
      <c r="H228" s="166">
        <v>18.3</v>
      </c>
      <c r="I228" s="167"/>
      <c r="L228" s="163"/>
      <c r="M228" s="168"/>
      <c r="T228" s="169"/>
      <c r="AT228" s="164" t="s">
        <v>143</v>
      </c>
      <c r="AU228" s="164" t="s">
        <v>90</v>
      </c>
      <c r="AV228" s="14" t="s">
        <v>137</v>
      </c>
      <c r="AW228" s="14" t="s">
        <v>36</v>
      </c>
      <c r="AX228" s="14" t="s">
        <v>88</v>
      </c>
      <c r="AY228" s="164" t="s">
        <v>130</v>
      </c>
    </row>
    <row r="229" spans="2:65" s="1" customFormat="1" ht="24.2" customHeight="1">
      <c r="B229" s="31"/>
      <c r="C229" s="131" t="s">
        <v>228</v>
      </c>
      <c r="D229" s="131" t="s">
        <v>132</v>
      </c>
      <c r="E229" s="132" t="s">
        <v>229</v>
      </c>
      <c r="F229" s="133" t="s">
        <v>230</v>
      </c>
      <c r="G229" s="134" t="s">
        <v>231</v>
      </c>
      <c r="H229" s="135">
        <v>3</v>
      </c>
      <c r="I229" s="136"/>
      <c r="J229" s="137">
        <f>ROUND(I229*H229,2)</f>
        <v>0</v>
      </c>
      <c r="K229" s="133" t="s">
        <v>136</v>
      </c>
      <c r="L229" s="31"/>
      <c r="M229" s="138" t="s">
        <v>1</v>
      </c>
      <c r="N229" s="139" t="s">
        <v>45</v>
      </c>
      <c r="P229" s="140">
        <f>O229*H229</f>
        <v>0</v>
      </c>
      <c r="Q229" s="140">
        <v>6.4999999999999997E-4</v>
      </c>
      <c r="R229" s="140">
        <f>Q229*H229</f>
        <v>1.9499999999999999E-3</v>
      </c>
      <c r="S229" s="140">
        <v>0</v>
      </c>
      <c r="T229" s="141">
        <f>S229*H229</f>
        <v>0</v>
      </c>
      <c r="AR229" s="142" t="s">
        <v>137</v>
      </c>
      <c r="AT229" s="142" t="s">
        <v>132</v>
      </c>
      <c r="AU229" s="142" t="s">
        <v>90</v>
      </c>
      <c r="AY229" s="16" t="s">
        <v>130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88</v>
      </c>
      <c r="BK229" s="143">
        <f>ROUND(I229*H229,2)</f>
        <v>0</v>
      </c>
      <c r="BL229" s="16" t="s">
        <v>137</v>
      </c>
      <c r="BM229" s="142" t="s">
        <v>232</v>
      </c>
    </row>
    <row r="230" spans="2:65" s="1" customFormat="1" ht="19.5">
      <c r="B230" s="31"/>
      <c r="D230" s="144" t="s">
        <v>139</v>
      </c>
      <c r="F230" s="145" t="s">
        <v>233</v>
      </c>
      <c r="I230" s="146"/>
      <c r="L230" s="31"/>
      <c r="M230" s="147"/>
      <c r="T230" s="55"/>
      <c r="AT230" s="16" t="s">
        <v>139</v>
      </c>
      <c r="AU230" s="16" t="s">
        <v>90</v>
      </c>
    </row>
    <row r="231" spans="2:65" s="1" customFormat="1" ht="11.25">
      <c r="B231" s="31"/>
      <c r="D231" s="148" t="s">
        <v>141</v>
      </c>
      <c r="F231" s="149" t="s">
        <v>234</v>
      </c>
      <c r="I231" s="146"/>
      <c r="L231" s="31"/>
      <c r="M231" s="147"/>
      <c r="T231" s="55"/>
      <c r="AT231" s="16" t="s">
        <v>141</v>
      </c>
      <c r="AU231" s="16" t="s">
        <v>90</v>
      </c>
    </row>
    <row r="232" spans="2:65" s="12" customFormat="1" ht="11.25">
      <c r="B232" s="150"/>
      <c r="D232" s="144" t="s">
        <v>143</v>
      </c>
      <c r="E232" s="151" t="s">
        <v>1</v>
      </c>
      <c r="F232" s="152" t="s">
        <v>235</v>
      </c>
      <c r="H232" s="151" t="s">
        <v>1</v>
      </c>
      <c r="I232" s="153"/>
      <c r="L232" s="150"/>
      <c r="M232" s="154"/>
      <c r="T232" s="155"/>
      <c r="AT232" s="151" t="s">
        <v>143</v>
      </c>
      <c r="AU232" s="151" t="s">
        <v>90</v>
      </c>
      <c r="AV232" s="12" t="s">
        <v>88</v>
      </c>
      <c r="AW232" s="12" t="s">
        <v>36</v>
      </c>
      <c r="AX232" s="12" t="s">
        <v>80</v>
      </c>
      <c r="AY232" s="151" t="s">
        <v>130</v>
      </c>
    </row>
    <row r="233" spans="2:65" s="13" customFormat="1" ht="11.25">
      <c r="B233" s="156"/>
      <c r="D233" s="144" t="s">
        <v>143</v>
      </c>
      <c r="E233" s="157" t="s">
        <v>1</v>
      </c>
      <c r="F233" s="158" t="s">
        <v>160</v>
      </c>
      <c r="H233" s="159">
        <v>3</v>
      </c>
      <c r="I233" s="160"/>
      <c r="L233" s="156"/>
      <c r="M233" s="161"/>
      <c r="T233" s="162"/>
      <c r="AT233" s="157" t="s">
        <v>143</v>
      </c>
      <c r="AU233" s="157" t="s">
        <v>90</v>
      </c>
      <c r="AV233" s="13" t="s">
        <v>90</v>
      </c>
      <c r="AW233" s="13" t="s">
        <v>36</v>
      </c>
      <c r="AX233" s="13" t="s">
        <v>80</v>
      </c>
      <c r="AY233" s="157" t="s">
        <v>130</v>
      </c>
    </row>
    <row r="234" spans="2:65" s="14" customFormat="1" ht="11.25">
      <c r="B234" s="163"/>
      <c r="D234" s="144" t="s">
        <v>143</v>
      </c>
      <c r="E234" s="164" t="s">
        <v>1</v>
      </c>
      <c r="F234" s="165" t="s">
        <v>147</v>
      </c>
      <c r="H234" s="166">
        <v>3</v>
      </c>
      <c r="I234" s="167"/>
      <c r="L234" s="163"/>
      <c r="M234" s="168"/>
      <c r="T234" s="169"/>
      <c r="AT234" s="164" t="s">
        <v>143</v>
      </c>
      <c r="AU234" s="164" t="s">
        <v>90</v>
      </c>
      <c r="AV234" s="14" t="s">
        <v>137</v>
      </c>
      <c r="AW234" s="14" t="s">
        <v>36</v>
      </c>
      <c r="AX234" s="14" t="s">
        <v>88</v>
      </c>
      <c r="AY234" s="164" t="s">
        <v>130</v>
      </c>
    </row>
    <row r="235" spans="2:65" s="1" customFormat="1" ht="24.2" customHeight="1">
      <c r="B235" s="31"/>
      <c r="C235" s="131" t="s">
        <v>8</v>
      </c>
      <c r="D235" s="131" t="s">
        <v>132</v>
      </c>
      <c r="E235" s="132" t="s">
        <v>236</v>
      </c>
      <c r="F235" s="133" t="s">
        <v>237</v>
      </c>
      <c r="G235" s="134" t="s">
        <v>231</v>
      </c>
      <c r="H235" s="135">
        <v>3</v>
      </c>
      <c r="I235" s="136"/>
      <c r="J235" s="137">
        <f>ROUND(I235*H235,2)</f>
        <v>0</v>
      </c>
      <c r="K235" s="133" t="s">
        <v>136</v>
      </c>
      <c r="L235" s="31"/>
      <c r="M235" s="138" t="s">
        <v>1</v>
      </c>
      <c r="N235" s="139" t="s">
        <v>45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137</v>
      </c>
      <c r="AT235" s="142" t="s">
        <v>132</v>
      </c>
      <c r="AU235" s="142" t="s">
        <v>90</v>
      </c>
      <c r="AY235" s="16" t="s">
        <v>130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88</v>
      </c>
      <c r="BK235" s="143">
        <f>ROUND(I235*H235,2)</f>
        <v>0</v>
      </c>
      <c r="BL235" s="16" t="s">
        <v>137</v>
      </c>
      <c r="BM235" s="142" t="s">
        <v>238</v>
      </c>
    </row>
    <row r="236" spans="2:65" s="1" customFormat="1" ht="19.5">
      <c r="B236" s="31"/>
      <c r="D236" s="144" t="s">
        <v>139</v>
      </c>
      <c r="F236" s="145" t="s">
        <v>239</v>
      </c>
      <c r="I236" s="146"/>
      <c r="L236" s="31"/>
      <c r="M236" s="147"/>
      <c r="T236" s="55"/>
      <c r="AT236" s="16" t="s">
        <v>139</v>
      </c>
      <c r="AU236" s="16" t="s">
        <v>90</v>
      </c>
    </row>
    <row r="237" spans="2:65" s="1" customFormat="1" ht="11.25">
      <c r="B237" s="31"/>
      <c r="D237" s="148" t="s">
        <v>141</v>
      </c>
      <c r="F237" s="149" t="s">
        <v>240</v>
      </c>
      <c r="I237" s="146"/>
      <c r="L237" s="31"/>
      <c r="M237" s="147"/>
      <c r="T237" s="55"/>
      <c r="AT237" s="16" t="s">
        <v>141</v>
      </c>
      <c r="AU237" s="16" t="s">
        <v>90</v>
      </c>
    </row>
    <row r="238" spans="2:65" s="1" customFormat="1" ht="21.75" customHeight="1">
      <c r="B238" s="31"/>
      <c r="C238" s="131" t="s">
        <v>241</v>
      </c>
      <c r="D238" s="131" t="s">
        <v>132</v>
      </c>
      <c r="E238" s="132" t="s">
        <v>242</v>
      </c>
      <c r="F238" s="133" t="s">
        <v>243</v>
      </c>
      <c r="G238" s="134" t="s">
        <v>135</v>
      </c>
      <c r="H238" s="135">
        <v>18</v>
      </c>
      <c r="I238" s="136"/>
      <c r="J238" s="137">
        <f>ROUND(I238*H238,2)</f>
        <v>0</v>
      </c>
      <c r="K238" s="133" t="s">
        <v>136</v>
      </c>
      <c r="L238" s="31"/>
      <c r="M238" s="138" t="s">
        <v>1</v>
      </c>
      <c r="N238" s="139" t="s">
        <v>45</v>
      </c>
      <c r="P238" s="140">
        <f>O238*H238</f>
        <v>0</v>
      </c>
      <c r="Q238" s="140">
        <v>6.4000000000000005E-4</v>
      </c>
      <c r="R238" s="140">
        <f>Q238*H238</f>
        <v>1.1520000000000001E-2</v>
      </c>
      <c r="S238" s="140">
        <v>0</v>
      </c>
      <c r="T238" s="141">
        <f>S238*H238</f>
        <v>0</v>
      </c>
      <c r="AR238" s="142" t="s">
        <v>137</v>
      </c>
      <c r="AT238" s="142" t="s">
        <v>132</v>
      </c>
      <c r="AU238" s="142" t="s">
        <v>90</v>
      </c>
      <c r="AY238" s="16" t="s">
        <v>130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88</v>
      </c>
      <c r="BK238" s="143">
        <f>ROUND(I238*H238,2)</f>
        <v>0</v>
      </c>
      <c r="BL238" s="16" t="s">
        <v>137</v>
      </c>
      <c r="BM238" s="142" t="s">
        <v>244</v>
      </c>
    </row>
    <row r="239" spans="2:65" s="1" customFormat="1" ht="19.5">
      <c r="B239" s="31"/>
      <c r="D239" s="144" t="s">
        <v>139</v>
      </c>
      <c r="F239" s="145" t="s">
        <v>245</v>
      </c>
      <c r="I239" s="146"/>
      <c r="L239" s="31"/>
      <c r="M239" s="147"/>
      <c r="T239" s="55"/>
      <c r="AT239" s="16" t="s">
        <v>139</v>
      </c>
      <c r="AU239" s="16" t="s">
        <v>90</v>
      </c>
    </row>
    <row r="240" spans="2:65" s="1" customFormat="1" ht="11.25">
      <c r="B240" s="31"/>
      <c r="D240" s="148" t="s">
        <v>141</v>
      </c>
      <c r="F240" s="149" t="s">
        <v>246</v>
      </c>
      <c r="I240" s="146"/>
      <c r="L240" s="31"/>
      <c r="M240" s="147"/>
      <c r="T240" s="55"/>
      <c r="AT240" s="16" t="s">
        <v>141</v>
      </c>
      <c r="AU240" s="16" t="s">
        <v>90</v>
      </c>
    </row>
    <row r="241" spans="2:65" s="12" customFormat="1" ht="11.25">
      <c r="B241" s="150"/>
      <c r="D241" s="144" t="s">
        <v>143</v>
      </c>
      <c r="E241" s="151" t="s">
        <v>1</v>
      </c>
      <c r="F241" s="152" t="s">
        <v>200</v>
      </c>
      <c r="H241" s="151" t="s">
        <v>1</v>
      </c>
      <c r="I241" s="153"/>
      <c r="L241" s="150"/>
      <c r="M241" s="154"/>
      <c r="T241" s="155"/>
      <c r="AT241" s="151" t="s">
        <v>143</v>
      </c>
      <c r="AU241" s="151" t="s">
        <v>90</v>
      </c>
      <c r="AV241" s="12" t="s">
        <v>88</v>
      </c>
      <c r="AW241" s="12" t="s">
        <v>36</v>
      </c>
      <c r="AX241" s="12" t="s">
        <v>80</v>
      </c>
      <c r="AY241" s="151" t="s">
        <v>130</v>
      </c>
    </row>
    <row r="242" spans="2:65" s="13" customFormat="1" ht="11.25">
      <c r="B242" s="156"/>
      <c r="D242" s="144" t="s">
        <v>143</v>
      </c>
      <c r="E242" s="157" t="s">
        <v>1</v>
      </c>
      <c r="F242" s="158" t="s">
        <v>247</v>
      </c>
      <c r="H242" s="159">
        <v>18</v>
      </c>
      <c r="I242" s="160"/>
      <c r="L242" s="156"/>
      <c r="M242" s="161"/>
      <c r="T242" s="162"/>
      <c r="AT242" s="157" t="s">
        <v>143</v>
      </c>
      <c r="AU242" s="157" t="s">
        <v>90</v>
      </c>
      <c r="AV242" s="13" t="s">
        <v>90</v>
      </c>
      <c r="AW242" s="13" t="s">
        <v>36</v>
      </c>
      <c r="AX242" s="13" t="s">
        <v>88</v>
      </c>
      <c r="AY242" s="157" t="s">
        <v>130</v>
      </c>
    </row>
    <row r="243" spans="2:65" s="1" customFormat="1" ht="24.2" customHeight="1">
      <c r="B243" s="31"/>
      <c r="C243" s="131" t="s">
        <v>248</v>
      </c>
      <c r="D243" s="131" t="s">
        <v>132</v>
      </c>
      <c r="E243" s="132" t="s">
        <v>249</v>
      </c>
      <c r="F243" s="133" t="s">
        <v>250</v>
      </c>
      <c r="G243" s="134" t="s">
        <v>135</v>
      </c>
      <c r="H243" s="135">
        <v>18</v>
      </c>
      <c r="I243" s="136"/>
      <c r="J243" s="137">
        <f>ROUND(I243*H243,2)</f>
        <v>0</v>
      </c>
      <c r="K243" s="133" t="s">
        <v>136</v>
      </c>
      <c r="L243" s="31"/>
      <c r="M243" s="138" t="s">
        <v>1</v>
      </c>
      <c r="N243" s="139" t="s">
        <v>45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137</v>
      </c>
      <c r="AT243" s="142" t="s">
        <v>132</v>
      </c>
      <c r="AU243" s="142" t="s">
        <v>90</v>
      </c>
      <c r="AY243" s="16" t="s">
        <v>130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88</v>
      </c>
      <c r="BK243" s="143">
        <f>ROUND(I243*H243,2)</f>
        <v>0</v>
      </c>
      <c r="BL243" s="16" t="s">
        <v>137</v>
      </c>
      <c r="BM243" s="142" t="s">
        <v>251</v>
      </c>
    </row>
    <row r="244" spans="2:65" s="1" customFormat="1" ht="19.5">
      <c r="B244" s="31"/>
      <c r="D244" s="144" t="s">
        <v>139</v>
      </c>
      <c r="F244" s="145" t="s">
        <v>252</v>
      </c>
      <c r="I244" s="146"/>
      <c r="L244" s="31"/>
      <c r="M244" s="147"/>
      <c r="T244" s="55"/>
      <c r="AT244" s="16" t="s">
        <v>139</v>
      </c>
      <c r="AU244" s="16" t="s">
        <v>90</v>
      </c>
    </row>
    <row r="245" spans="2:65" s="1" customFormat="1" ht="11.25">
      <c r="B245" s="31"/>
      <c r="D245" s="148" t="s">
        <v>141</v>
      </c>
      <c r="F245" s="149" t="s">
        <v>253</v>
      </c>
      <c r="I245" s="146"/>
      <c r="L245" s="31"/>
      <c r="M245" s="147"/>
      <c r="T245" s="55"/>
      <c r="AT245" s="16" t="s">
        <v>141</v>
      </c>
      <c r="AU245" s="16" t="s">
        <v>90</v>
      </c>
    </row>
    <row r="246" spans="2:65" s="12" customFormat="1" ht="11.25">
      <c r="B246" s="150"/>
      <c r="D246" s="144" t="s">
        <v>143</v>
      </c>
      <c r="E246" s="151" t="s">
        <v>1</v>
      </c>
      <c r="F246" s="152" t="s">
        <v>200</v>
      </c>
      <c r="H246" s="151" t="s">
        <v>1</v>
      </c>
      <c r="I246" s="153"/>
      <c r="L246" s="150"/>
      <c r="M246" s="154"/>
      <c r="T246" s="155"/>
      <c r="AT246" s="151" t="s">
        <v>143</v>
      </c>
      <c r="AU246" s="151" t="s">
        <v>90</v>
      </c>
      <c r="AV246" s="12" t="s">
        <v>88</v>
      </c>
      <c r="AW246" s="12" t="s">
        <v>36</v>
      </c>
      <c r="AX246" s="12" t="s">
        <v>80</v>
      </c>
      <c r="AY246" s="151" t="s">
        <v>130</v>
      </c>
    </row>
    <row r="247" spans="2:65" s="13" customFormat="1" ht="11.25">
      <c r="B247" s="156"/>
      <c r="D247" s="144" t="s">
        <v>143</v>
      </c>
      <c r="E247" s="157" t="s">
        <v>1</v>
      </c>
      <c r="F247" s="158" t="s">
        <v>247</v>
      </c>
      <c r="H247" s="159">
        <v>18</v>
      </c>
      <c r="I247" s="160"/>
      <c r="L247" s="156"/>
      <c r="M247" s="161"/>
      <c r="T247" s="162"/>
      <c r="AT247" s="157" t="s">
        <v>143</v>
      </c>
      <c r="AU247" s="157" t="s">
        <v>90</v>
      </c>
      <c r="AV247" s="13" t="s">
        <v>90</v>
      </c>
      <c r="AW247" s="13" t="s">
        <v>36</v>
      </c>
      <c r="AX247" s="13" t="s">
        <v>88</v>
      </c>
      <c r="AY247" s="157" t="s">
        <v>130</v>
      </c>
    </row>
    <row r="248" spans="2:65" s="1" customFormat="1" ht="24.2" customHeight="1">
      <c r="B248" s="31"/>
      <c r="C248" s="131" t="s">
        <v>254</v>
      </c>
      <c r="D248" s="131" t="s">
        <v>132</v>
      </c>
      <c r="E248" s="132" t="s">
        <v>255</v>
      </c>
      <c r="F248" s="133" t="s">
        <v>256</v>
      </c>
      <c r="G248" s="134" t="s">
        <v>188</v>
      </c>
      <c r="H248" s="135">
        <v>376</v>
      </c>
      <c r="I248" s="136"/>
      <c r="J248" s="137">
        <f>ROUND(I248*H248,2)</f>
        <v>0</v>
      </c>
      <c r="K248" s="133" t="s">
        <v>136</v>
      </c>
      <c r="L248" s="31"/>
      <c r="M248" s="138" t="s">
        <v>1</v>
      </c>
      <c r="N248" s="139" t="s">
        <v>45</v>
      </c>
      <c r="P248" s="140">
        <f>O248*H248</f>
        <v>0</v>
      </c>
      <c r="Q248" s="140">
        <v>2.9999999999999997E-4</v>
      </c>
      <c r="R248" s="140">
        <f>Q248*H248</f>
        <v>0.11279999999999998</v>
      </c>
      <c r="S248" s="140">
        <v>0</v>
      </c>
      <c r="T248" s="141">
        <f>S248*H248</f>
        <v>0</v>
      </c>
      <c r="AR248" s="142" t="s">
        <v>137</v>
      </c>
      <c r="AT248" s="142" t="s">
        <v>132</v>
      </c>
      <c r="AU248" s="142" t="s">
        <v>90</v>
      </c>
      <c r="AY248" s="16" t="s">
        <v>130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6" t="s">
        <v>88</v>
      </c>
      <c r="BK248" s="143">
        <f>ROUND(I248*H248,2)</f>
        <v>0</v>
      </c>
      <c r="BL248" s="16" t="s">
        <v>137</v>
      </c>
      <c r="BM248" s="142" t="s">
        <v>257</v>
      </c>
    </row>
    <row r="249" spans="2:65" s="1" customFormat="1" ht="29.25">
      <c r="B249" s="31"/>
      <c r="D249" s="144" t="s">
        <v>139</v>
      </c>
      <c r="F249" s="145" t="s">
        <v>258</v>
      </c>
      <c r="I249" s="146"/>
      <c r="L249" s="31"/>
      <c r="M249" s="147"/>
      <c r="T249" s="55"/>
      <c r="AT249" s="16" t="s">
        <v>139</v>
      </c>
      <c r="AU249" s="16" t="s">
        <v>90</v>
      </c>
    </row>
    <row r="250" spans="2:65" s="1" customFormat="1" ht="11.25">
      <c r="B250" s="31"/>
      <c r="D250" s="148" t="s">
        <v>141</v>
      </c>
      <c r="F250" s="149" t="s">
        <v>259</v>
      </c>
      <c r="I250" s="146"/>
      <c r="L250" s="31"/>
      <c r="M250" s="147"/>
      <c r="T250" s="55"/>
      <c r="AT250" s="16" t="s">
        <v>141</v>
      </c>
      <c r="AU250" s="16" t="s">
        <v>90</v>
      </c>
    </row>
    <row r="251" spans="2:65" s="12" customFormat="1" ht="11.25">
      <c r="B251" s="150"/>
      <c r="D251" s="144" t="s">
        <v>143</v>
      </c>
      <c r="E251" s="151" t="s">
        <v>1</v>
      </c>
      <c r="F251" s="152" t="s">
        <v>200</v>
      </c>
      <c r="H251" s="151" t="s">
        <v>1</v>
      </c>
      <c r="I251" s="153"/>
      <c r="L251" s="150"/>
      <c r="M251" s="154"/>
      <c r="T251" s="155"/>
      <c r="AT251" s="151" t="s">
        <v>143</v>
      </c>
      <c r="AU251" s="151" t="s">
        <v>90</v>
      </c>
      <c r="AV251" s="12" t="s">
        <v>88</v>
      </c>
      <c r="AW251" s="12" t="s">
        <v>36</v>
      </c>
      <c r="AX251" s="12" t="s">
        <v>80</v>
      </c>
      <c r="AY251" s="151" t="s">
        <v>130</v>
      </c>
    </row>
    <row r="252" spans="2:65" s="12" customFormat="1" ht="11.25">
      <c r="B252" s="150"/>
      <c r="D252" s="144" t="s">
        <v>143</v>
      </c>
      <c r="E252" s="151" t="s">
        <v>1</v>
      </c>
      <c r="F252" s="152" t="s">
        <v>260</v>
      </c>
      <c r="H252" s="151" t="s">
        <v>1</v>
      </c>
      <c r="I252" s="153"/>
      <c r="L252" s="150"/>
      <c r="M252" s="154"/>
      <c r="T252" s="155"/>
      <c r="AT252" s="151" t="s">
        <v>143</v>
      </c>
      <c r="AU252" s="151" t="s">
        <v>90</v>
      </c>
      <c r="AV252" s="12" t="s">
        <v>88</v>
      </c>
      <c r="AW252" s="12" t="s">
        <v>36</v>
      </c>
      <c r="AX252" s="12" t="s">
        <v>80</v>
      </c>
      <c r="AY252" s="151" t="s">
        <v>130</v>
      </c>
    </row>
    <row r="253" spans="2:65" s="13" customFormat="1" ht="11.25">
      <c r="B253" s="156"/>
      <c r="D253" s="144" t="s">
        <v>143</v>
      </c>
      <c r="E253" s="157" t="s">
        <v>1</v>
      </c>
      <c r="F253" s="158" t="s">
        <v>261</v>
      </c>
      <c r="H253" s="159">
        <v>370</v>
      </c>
      <c r="I253" s="160"/>
      <c r="L253" s="156"/>
      <c r="M253" s="161"/>
      <c r="T253" s="162"/>
      <c r="AT253" s="157" t="s">
        <v>143</v>
      </c>
      <c r="AU253" s="157" t="s">
        <v>90</v>
      </c>
      <c r="AV253" s="13" t="s">
        <v>90</v>
      </c>
      <c r="AW253" s="13" t="s">
        <v>36</v>
      </c>
      <c r="AX253" s="13" t="s">
        <v>80</v>
      </c>
      <c r="AY253" s="157" t="s">
        <v>130</v>
      </c>
    </row>
    <row r="254" spans="2:65" s="13" customFormat="1" ht="11.25">
      <c r="B254" s="156"/>
      <c r="D254" s="144" t="s">
        <v>143</v>
      </c>
      <c r="E254" s="157" t="s">
        <v>1</v>
      </c>
      <c r="F254" s="158" t="s">
        <v>193</v>
      </c>
      <c r="H254" s="159">
        <v>6</v>
      </c>
      <c r="I254" s="160"/>
      <c r="L254" s="156"/>
      <c r="M254" s="161"/>
      <c r="T254" s="162"/>
      <c r="AT254" s="157" t="s">
        <v>143</v>
      </c>
      <c r="AU254" s="157" t="s">
        <v>90</v>
      </c>
      <c r="AV254" s="13" t="s">
        <v>90</v>
      </c>
      <c r="AW254" s="13" t="s">
        <v>36</v>
      </c>
      <c r="AX254" s="13" t="s">
        <v>80</v>
      </c>
      <c r="AY254" s="157" t="s">
        <v>130</v>
      </c>
    </row>
    <row r="255" spans="2:65" s="14" customFormat="1" ht="11.25">
      <c r="B255" s="163"/>
      <c r="D255" s="144" t="s">
        <v>143</v>
      </c>
      <c r="E255" s="164" t="s">
        <v>1</v>
      </c>
      <c r="F255" s="165" t="s">
        <v>147</v>
      </c>
      <c r="H255" s="166">
        <v>376</v>
      </c>
      <c r="I255" s="167"/>
      <c r="L255" s="163"/>
      <c r="M255" s="168"/>
      <c r="T255" s="169"/>
      <c r="AT255" s="164" t="s">
        <v>143</v>
      </c>
      <c r="AU255" s="164" t="s">
        <v>90</v>
      </c>
      <c r="AV255" s="14" t="s">
        <v>137</v>
      </c>
      <c r="AW255" s="14" t="s">
        <v>36</v>
      </c>
      <c r="AX255" s="14" t="s">
        <v>88</v>
      </c>
      <c r="AY255" s="164" t="s">
        <v>130</v>
      </c>
    </row>
    <row r="256" spans="2:65" s="1" customFormat="1" ht="33" customHeight="1">
      <c r="B256" s="31"/>
      <c r="C256" s="131" t="s">
        <v>262</v>
      </c>
      <c r="D256" s="131" t="s">
        <v>132</v>
      </c>
      <c r="E256" s="132" t="s">
        <v>263</v>
      </c>
      <c r="F256" s="133" t="s">
        <v>264</v>
      </c>
      <c r="G256" s="134" t="s">
        <v>188</v>
      </c>
      <c r="H256" s="135">
        <v>376</v>
      </c>
      <c r="I256" s="136"/>
      <c r="J256" s="137">
        <f>ROUND(I256*H256,2)</f>
        <v>0</v>
      </c>
      <c r="K256" s="133" t="s">
        <v>136</v>
      </c>
      <c r="L256" s="31"/>
      <c r="M256" s="138" t="s">
        <v>1</v>
      </c>
      <c r="N256" s="139" t="s">
        <v>45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137</v>
      </c>
      <c r="AT256" s="142" t="s">
        <v>132</v>
      </c>
      <c r="AU256" s="142" t="s">
        <v>90</v>
      </c>
      <c r="AY256" s="16" t="s">
        <v>130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88</v>
      </c>
      <c r="BK256" s="143">
        <f>ROUND(I256*H256,2)</f>
        <v>0</v>
      </c>
      <c r="BL256" s="16" t="s">
        <v>137</v>
      </c>
      <c r="BM256" s="142" t="s">
        <v>265</v>
      </c>
    </row>
    <row r="257" spans="2:65" s="1" customFormat="1" ht="29.25">
      <c r="B257" s="31"/>
      <c r="D257" s="144" t="s">
        <v>139</v>
      </c>
      <c r="F257" s="145" t="s">
        <v>266</v>
      </c>
      <c r="I257" s="146"/>
      <c r="L257" s="31"/>
      <c r="M257" s="147"/>
      <c r="T257" s="55"/>
      <c r="AT257" s="16" t="s">
        <v>139</v>
      </c>
      <c r="AU257" s="16" t="s">
        <v>90</v>
      </c>
    </row>
    <row r="258" spans="2:65" s="1" customFormat="1" ht="11.25">
      <c r="B258" s="31"/>
      <c r="D258" s="148" t="s">
        <v>141</v>
      </c>
      <c r="F258" s="149" t="s">
        <v>267</v>
      </c>
      <c r="I258" s="146"/>
      <c r="L258" s="31"/>
      <c r="M258" s="147"/>
      <c r="T258" s="55"/>
      <c r="AT258" s="16" t="s">
        <v>141</v>
      </c>
      <c r="AU258" s="16" t="s">
        <v>90</v>
      </c>
    </row>
    <row r="259" spans="2:65" s="12" customFormat="1" ht="11.25">
      <c r="B259" s="150"/>
      <c r="D259" s="144" t="s">
        <v>143</v>
      </c>
      <c r="E259" s="151" t="s">
        <v>1</v>
      </c>
      <c r="F259" s="152" t="s">
        <v>200</v>
      </c>
      <c r="H259" s="151" t="s">
        <v>1</v>
      </c>
      <c r="I259" s="153"/>
      <c r="L259" s="150"/>
      <c r="M259" s="154"/>
      <c r="T259" s="155"/>
      <c r="AT259" s="151" t="s">
        <v>143</v>
      </c>
      <c r="AU259" s="151" t="s">
        <v>90</v>
      </c>
      <c r="AV259" s="12" t="s">
        <v>88</v>
      </c>
      <c r="AW259" s="12" t="s">
        <v>36</v>
      </c>
      <c r="AX259" s="12" t="s">
        <v>80</v>
      </c>
      <c r="AY259" s="151" t="s">
        <v>130</v>
      </c>
    </row>
    <row r="260" spans="2:65" s="12" customFormat="1" ht="11.25">
      <c r="B260" s="150"/>
      <c r="D260" s="144" t="s">
        <v>143</v>
      </c>
      <c r="E260" s="151" t="s">
        <v>1</v>
      </c>
      <c r="F260" s="152" t="s">
        <v>260</v>
      </c>
      <c r="H260" s="151" t="s">
        <v>1</v>
      </c>
      <c r="I260" s="153"/>
      <c r="L260" s="150"/>
      <c r="M260" s="154"/>
      <c r="T260" s="155"/>
      <c r="AT260" s="151" t="s">
        <v>143</v>
      </c>
      <c r="AU260" s="151" t="s">
        <v>90</v>
      </c>
      <c r="AV260" s="12" t="s">
        <v>88</v>
      </c>
      <c r="AW260" s="12" t="s">
        <v>36</v>
      </c>
      <c r="AX260" s="12" t="s">
        <v>80</v>
      </c>
      <c r="AY260" s="151" t="s">
        <v>130</v>
      </c>
    </row>
    <row r="261" spans="2:65" s="13" customFormat="1" ht="11.25">
      <c r="B261" s="156"/>
      <c r="D261" s="144" t="s">
        <v>143</v>
      </c>
      <c r="E261" s="157" t="s">
        <v>1</v>
      </c>
      <c r="F261" s="158" t="s">
        <v>261</v>
      </c>
      <c r="H261" s="159">
        <v>370</v>
      </c>
      <c r="I261" s="160"/>
      <c r="L261" s="156"/>
      <c r="M261" s="161"/>
      <c r="T261" s="162"/>
      <c r="AT261" s="157" t="s">
        <v>143</v>
      </c>
      <c r="AU261" s="157" t="s">
        <v>90</v>
      </c>
      <c r="AV261" s="13" t="s">
        <v>90</v>
      </c>
      <c r="AW261" s="13" t="s">
        <v>36</v>
      </c>
      <c r="AX261" s="13" t="s">
        <v>80</v>
      </c>
      <c r="AY261" s="157" t="s">
        <v>130</v>
      </c>
    </row>
    <row r="262" spans="2:65" s="13" customFormat="1" ht="11.25">
      <c r="B262" s="156"/>
      <c r="D262" s="144" t="s">
        <v>143</v>
      </c>
      <c r="E262" s="157" t="s">
        <v>1</v>
      </c>
      <c r="F262" s="158" t="s">
        <v>193</v>
      </c>
      <c r="H262" s="159">
        <v>6</v>
      </c>
      <c r="I262" s="160"/>
      <c r="L262" s="156"/>
      <c r="M262" s="161"/>
      <c r="T262" s="162"/>
      <c r="AT262" s="157" t="s">
        <v>143</v>
      </c>
      <c r="AU262" s="157" t="s">
        <v>90</v>
      </c>
      <c r="AV262" s="13" t="s">
        <v>90</v>
      </c>
      <c r="AW262" s="13" t="s">
        <v>36</v>
      </c>
      <c r="AX262" s="13" t="s">
        <v>80</v>
      </c>
      <c r="AY262" s="157" t="s">
        <v>130</v>
      </c>
    </row>
    <row r="263" spans="2:65" s="14" customFormat="1" ht="11.25">
      <c r="B263" s="163"/>
      <c r="D263" s="144" t="s">
        <v>143</v>
      </c>
      <c r="E263" s="164" t="s">
        <v>1</v>
      </c>
      <c r="F263" s="165" t="s">
        <v>147</v>
      </c>
      <c r="H263" s="166">
        <v>376</v>
      </c>
      <c r="I263" s="167"/>
      <c r="L263" s="163"/>
      <c r="M263" s="168"/>
      <c r="T263" s="169"/>
      <c r="AT263" s="164" t="s">
        <v>143</v>
      </c>
      <c r="AU263" s="164" t="s">
        <v>90</v>
      </c>
      <c r="AV263" s="14" t="s">
        <v>137</v>
      </c>
      <c r="AW263" s="14" t="s">
        <v>36</v>
      </c>
      <c r="AX263" s="14" t="s">
        <v>88</v>
      </c>
      <c r="AY263" s="164" t="s">
        <v>130</v>
      </c>
    </row>
    <row r="264" spans="2:65" s="1" customFormat="1" ht="24.2" customHeight="1">
      <c r="B264" s="31"/>
      <c r="C264" s="131" t="s">
        <v>268</v>
      </c>
      <c r="D264" s="131" t="s">
        <v>132</v>
      </c>
      <c r="E264" s="132" t="s">
        <v>269</v>
      </c>
      <c r="F264" s="133" t="s">
        <v>270</v>
      </c>
      <c r="G264" s="134" t="s">
        <v>135</v>
      </c>
      <c r="H264" s="135">
        <v>114</v>
      </c>
      <c r="I264" s="136"/>
      <c r="J264" s="137">
        <f>ROUND(I264*H264,2)</f>
        <v>0</v>
      </c>
      <c r="K264" s="133" t="s">
        <v>136</v>
      </c>
      <c r="L264" s="31"/>
      <c r="M264" s="138" t="s">
        <v>1</v>
      </c>
      <c r="N264" s="139" t="s">
        <v>45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137</v>
      </c>
      <c r="AT264" s="142" t="s">
        <v>132</v>
      </c>
      <c r="AU264" s="142" t="s">
        <v>90</v>
      </c>
      <c r="AY264" s="16" t="s">
        <v>130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88</v>
      </c>
      <c r="BK264" s="143">
        <f>ROUND(I264*H264,2)</f>
        <v>0</v>
      </c>
      <c r="BL264" s="16" t="s">
        <v>137</v>
      </c>
      <c r="BM264" s="142" t="s">
        <v>271</v>
      </c>
    </row>
    <row r="265" spans="2:65" s="1" customFormat="1" ht="11.25">
      <c r="B265" s="31"/>
      <c r="D265" s="144" t="s">
        <v>139</v>
      </c>
      <c r="F265" s="145" t="s">
        <v>270</v>
      </c>
      <c r="I265" s="146"/>
      <c r="L265" s="31"/>
      <c r="M265" s="147"/>
      <c r="T265" s="55"/>
      <c r="AT265" s="16" t="s">
        <v>139</v>
      </c>
      <c r="AU265" s="16" t="s">
        <v>90</v>
      </c>
    </row>
    <row r="266" spans="2:65" s="1" customFormat="1" ht="11.25">
      <c r="B266" s="31"/>
      <c r="D266" s="148" t="s">
        <v>141</v>
      </c>
      <c r="F266" s="149" t="s">
        <v>272</v>
      </c>
      <c r="I266" s="146"/>
      <c r="L266" s="31"/>
      <c r="M266" s="147"/>
      <c r="T266" s="55"/>
      <c r="AT266" s="16" t="s">
        <v>141</v>
      </c>
      <c r="AU266" s="16" t="s">
        <v>90</v>
      </c>
    </row>
    <row r="267" spans="2:65" s="12" customFormat="1" ht="11.25">
      <c r="B267" s="150"/>
      <c r="D267" s="144" t="s">
        <v>143</v>
      </c>
      <c r="E267" s="151" t="s">
        <v>1</v>
      </c>
      <c r="F267" s="152" t="s">
        <v>273</v>
      </c>
      <c r="H267" s="151" t="s">
        <v>1</v>
      </c>
      <c r="I267" s="153"/>
      <c r="L267" s="150"/>
      <c r="M267" s="154"/>
      <c r="T267" s="155"/>
      <c r="AT267" s="151" t="s">
        <v>143</v>
      </c>
      <c r="AU267" s="151" t="s">
        <v>90</v>
      </c>
      <c r="AV267" s="12" t="s">
        <v>88</v>
      </c>
      <c r="AW267" s="12" t="s">
        <v>36</v>
      </c>
      <c r="AX267" s="12" t="s">
        <v>80</v>
      </c>
      <c r="AY267" s="151" t="s">
        <v>130</v>
      </c>
    </row>
    <row r="268" spans="2:65" s="12" customFormat="1" ht="11.25">
      <c r="B268" s="150"/>
      <c r="D268" s="144" t="s">
        <v>143</v>
      </c>
      <c r="E268" s="151" t="s">
        <v>1</v>
      </c>
      <c r="F268" s="152" t="s">
        <v>192</v>
      </c>
      <c r="H268" s="151" t="s">
        <v>1</v>
      </c>
      <c r="I268" s="153"/>
      <c r="L268" s="150"/>
      <c r="M268" s="154"/>
      <c r="T268" s="155"/>
      <c r="AT268" s="151" t="s">
        <v>143</v>
      </c>
      <c r="AU268" s="151" t="s">
        <v>90</v>
      </c>
      <c r="AV268" s="12" t="s">
        <v>88</v>
      </c>
      <c r="AW268" s="12" t="s">
        <v>36</v>
      </c>
      <c r="AX268" s="12" t="s">
        <v>80</v>
      </c>
      <c r="AY268" s="151" t="s">
        <v>130</v>
      </c>
    </row>
    <row r="269" spans="2:65" s="13" customFormat="1" ht="11.25">
      <c r="B269" s="156"/>
      <c r="D269" s="144" t="s">
        <v>143</v>
      </c>
      <c r="E269" s="157" t="s">
        <v>1</v>
      </c>
      <c r="F269" s="158" t="s">
        <v>274</v>
      </c>
      <c r="H269" s="159">
        <v>114</v>
      </c>
      <c r="I269" s="160"/>
      <c r="L269" s="156"/>
      <c r="M269" s="161"/>
      <c r="T269" s="162"/>
      <c r="AT269" s="157" t="s">
        <v>143</v>
      </c>
      <c r="AU269" s="157" t="s">
        <v>90</v>
      </c>
      <c r="AV269" s="13" t="s">
        <v>90</v>
      </c>
      <c r="AW269" s="13" t="s">
        <v>36</v>
      </c>
      <c r="AX269" s="13" t="s">
        <v>80</v>
      </c>
      <c r="AY269" s="157" t="s">
        <v>130</v>
      </c>
    </row>
    <row r="270" spans="2:65" s="14" customFormat="1" ht="11.25">
      <c r="B270" s="163"/>
      <c r="D270" s="144" t="s">
        <v>143</v>
      </c>
      <c r="E270" s="164" t="s">
        <v>1</v>
      </c>
      <c r="F270" s="165" t="s">
        <v>147</v>
      </c>
      <c r="H270" s="166">
        <v>114</v>
      </c>
      <c r="I270" s="167"/>
      <c r="L270" s="163"/>
      <c r="M270" s="168"/>
      <c r="T270" s="169"/>
      <c r="AT270" s="164" t="s">
        <v>143</v>
      </c>
      <c r="AU270" s="164" t="s">
        <v>90</v>
      </c>
      <c r="AV270" s="14" t="s">
        <v>137</v>
      </c>
      <c r="AW270" s="14" t="s">
        <v>36</v>
      </c>
      <c r="AX270" s="14" t="s">
        <v>88</v>
      </c>
      <c r="AY270" s="164" t="s">
        <v>130</v>
      </c>
    </row>
    <row r="271" spans="2:65" s="1" customFormat="1" ht="24.2" customHeight="1">
      <c r="B271" s="31"/>
      <c r="C271" s="131" t="s">
        <v>275</v>
      </c>
      <c r="D271" s="131" t="s">
        <v>132</v>
      </c>
      <c r="E271" s="132" t="s">
        <v>276</v>
      </c>
      <c r="F271" s="133" t="s">
        <v>277</v>
      </c>
      <c r="G271" s="134" t="s">
        <v>278</v>
      </c>
      <c r="H271" s="135">
        <v>386.1</v>
      </c>
      <c r="I271" s="136"/>
      <c r="J271" s="137">
        <f>ROUND(I271*H271,2)</f>
        <v>0</v>
      </c>
      <c r="K271" s="133" t="s">
        <v>136</v>
      </c>
      <c r="L271" s="31"/>
      <c r="M271" s="138" t="s">
        <v>1</v>
      </c>
      <c r="N271" s="139" t="s">
        <v>45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137</v>
      </c>
      <c r="AT271" s="142" t="s">
        <v>132</v>
      </c>
      <c r="AU271" s="142" t="s">
        <v>90</v>
      </c>
      <c r="AY271" s="16" t="s">
        <v>130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88</v>
      </c>
      <c r="BK271" s="143">
        <f>ROUND(I271*H271,2)</f>
        <v>0</v>
      </c>
      <c r="BL271" s="16" t="s">
        <v>137</v>
      </c>
      <c r="BM271" s="142" t="s">
        <v>279</v>
      </c>
    </row>
    <row r="272" spans="2:65" s="1" customFormat="1" ht="11.25">
      <c r="B272" s="31"/>
      <c r="D272" s="144" t="s">
        <v>139</v>
      </c>
      <c r="F272" s="145" t="s">
        <v>277</v>
      </c>
      <c r="I272" s="146"/>
      <c r="L272" s="31"/>
      <c r="M272" s="147"/>
      <c r="T272" s="55"/>
      <c r="AT272" s="16" t="s">
        <v>139</v>
      </c>
      <c r="AU272" s="16" t="s">
        <v>90</v>
      </c>
    </row>
    <row r="273" spans="2:65" s="1" customFormat="1" ht="11.25">
      <c r="B273" s="31"/>
      <c r="D273" s="148" t="s">
        <v>141</v>
      </c>
      <c r="F273" s="149" t="s">
        <v>280</v>
      </c>
      <c r="I273" s="146"/>
      <c r="L273" s="31"/>
      <c r="M273" s="147"/>
      <c r="T273" s="55"/>
      <c r="AT273" s="16" t="s">
        <v>141</v>
      </c>
      <c r="AU273" s="16" t="s">
        <v>90</v>
      </c>
    </row>
    <row r="274" spans="2:65" s="12" customFormat="1" ht="11.25">
      <c r="B274" s="150"/>
      <c r="D274" s="144" t="s">
        <v>143</v>
      </c>
      <c r="E274" s="151" t="s">
        <v>1</v>
      </c>
      <c r="F274" s="152" t="s">
        <v>191</v>
      </c>
      <c r="H274" s="151" t="s">
        <v>1</v>
      </c>
      <c r="I274" s="153"/>
      <c r="L274" s="150"/>
      <c r="M274" s="154"/>
      <c r="T274" s="155"/>
      <c r="AT274" s="151" t="s">
        <v>143</v>
      </c>
      <c r="AU274" s="151" t="s">
        <v>90</v>
      </c>
      <c r="AV274" s="12" t="s">
        <v>88</v>
      </c>
      <c r="AW274" s="12" t="s">
        <v>36</v>
      </c>
      <c r="AX274" s="12" t="s">
        <v>80</v>
      </c>
      <c r="AY274" s="151" t="s">
        <v>130</v>
      </c>
    </row>
    <row r="275" spans="2:65" s="12" customFormat="1" ht="11.25">
      <c r="B275" s="150"/>
      <c r="D275" s="144" t="s">
        <v>143</v>
      </c>
      <c r="E275" s="151" t="s">
        <v>1</v>
      </c>
      <c r="F275" s="152" t="s">
        <v>217</v>
      </c>
      <c r="H275" s="151" t="s">
        <v>1</v>
      </c>
      <c r="I275" s="153"/>
      <c r="L275" s="150"/>
      <c r="M275" s="154"/>
      <c r="T275" s="155"/>
      <c r="AT275" s="151" t="s">
        <v>143</v>
      </c>
      <c r="AU275" s="151" t="s">
        <v>90</v>
      </c>
      <c r="AV275" s="12" t="s">
        <v>88</v>
      </c>
      <c r="AW275" s="12" t="s">
        <v>36</v>
      </c>
      <c r="AX275" s="12" t="s">
        <v>80</v>
      </c>
      <c r="AY275" s="151" t="s">
        <v>130</v>
      </c>
    </row>
    <row r="276" spans="2:65" s="13" customFormat="1" ht="11.25">
      <c r="B276" s="156"/>
      <c r="D276" s="144" t="s">
        <v>143</v>
      </c>
      <c r="E276" s="157" t="s">
        <v>1</v>
      </c>
      <c r="F276" s="158" t="s">
        <v>281</v>
      </c>
      <c r="H276" s="159">
        <v>203.28</v>
      </c>
      <c r="I276" s="160"/>
      <c r="L276" s="156"/>
      <c r="M276" s="161"/>
      <c r="T276" s="162"/>
      <c r="AT276" s="157" t="s">
        <v>143</v>
      </c>
      <c r="AU276" s="157" t="s">
        <v>90</v>
      </c>
      <c r="AV276" s="13" t="s">
        <v>90</v>
      </c>
      <c r="AW276" s="13" t="s">
        <v>36</v>
      </c>
      <c r="AX276" s="13" t="s">
        <v>80</v>
      </c>
      <c r="AY276" s="157" t="s">
        <v>130</v>
      </c>
    </row>
    <row r="277" spans="2:65" s="12" customFormat="1" ht="11.25">
      <c r="B277" s="150"/>
      <c r="D277" s="144" t="s">
        <v>143</v>
      </c>
      <c r="E277" s="151" t="s">
        <v>1</v>
      </c>
      <c r="F277" s="152" t="s">
        <v>219</v>
      </c>
      <c r="H277" s="151" t="s">
        <v>1</v>
      </c>
      <c r="I277" s="153"/>
      <c r="L277" s="150"/>
      <c r="M277" s="154"/>
      <c r="T277" s="155"/>
      <c r="AT277" s="151" t="s">
        <v>143</v>
      </c>
      <c r="AU277" s="151" t="s">
        <v>90</v>
      </c>
      <c r="AV277" s="12" t="s">
        <v>88</v>
      </c>
      <c r="AW277" s="12" t="s">
        <v>36</v>
      </c>
      <c r="AX277" s="12" t="s">
        <v>80</v>
      </c>
      <c r="AY277" s="151" t="s">
        <v>130</v>
      </c>
    </row>
    <row r="278" spans="2:65" s="13" customFormat="1" ht="11.25">
      <c r="B278" s="156"/>
      <c r="D278" s="144" t="s">
        <v>143</v>
      </c>
      <c r="E278" s="157" t="s">
        <v>1</v>
      </c>
      <c r="F278" s="158" t="s">
        <v>282</v>
      </c>
      <c r="H278" s="159">
        <v>166.32</v>
      </c>
      <c r="I278" s="160"/>
      <c r="L278" s="156"/>
      <c r="M278" s="161"/>
      <c r="T278" s="162"/>
      <c r="AT278" s="157" t="s">
        <v>143</v>
      </c>
      <c r="AU278" s="157" t="s">
        <v>90</v>
      </c>
      <c r="AV278" s="13" t="s">
        <v>90</v>
      </c>
      <c r="AW278" s="13" t="s">
        <v>36</v>
      </c>
      <c r="AX278" s="13" t="s">
        <v>80</v>
      </c>
      <c r="AY278" s="157" t="s">
        <v>130</v>
      </c>
    </row>
    <row r="279" spans="2:65" s="12" customFormat="1" ht="11.25">
      <c r="B279" s="150"/>
      <c r="D279" s="144" t="s">
        <v>143</v>
      </c>
      <c r="E279" s="151" t="s">
        <v>1</v>
      </c>
      <c r="F279" s="152" t="s">
        <v>158</v>
      </c>
      <c r="H279" s="151" t="s">
        <v>1</v>
      </c>
      <c r="I279" s="153"/>
      <c r="L279" s="150"/>
      <c r="M279" s="154"/>
      <c r="T279" s="155"/>
      <c r="AT279" s="151" t="s">
        <v>143</v>
      </c>
      <c r="AU279" s="151" t="s">
        <v>90</v>
      </c>
      <c r="AV279" s="12" t="s">
        <v>88</v>
      </c>
      <c r="AW279" s="12" t="s">
        <v>36</v>
      </c>
      <c r="AX279" s="12" t="s">
        <v>80</v>
      </c>
      <c r="AY279" s="151" t="s">
        <v>130</v>
      </c>
    </row>
    <row r="280" spans="2:65" s="13" customFormat="1" ht="11.25">
      <c r="B280" s="156"/>
      <c r="D280" s="144" t="s">
        <v>143</v>
      </c>
      <c r="E280" s="157" t="s">
        <v>1</v>
      </c>
      <c r="F280" s="158" t="s">
        <v>283</v>
      </c>
      <c r="H280" s="159">
        <v>16.5</v>
      </c>
      <c r="I280" s="160"/>
      <c r="L280" s="156"/>
      <c r="M280" s="161"/>
      <c r="T280" s="162"/>
      <c r="AT280" s="157" t="s">
        <v>143</v>
      </c>
      <c r="AU280" s="157" t="s">
        <v>90</v>
      </c>
      <c r="AV280" s="13" t="s">
        <v>90</v>
      </c>
      <c r="AW280" s="13" t="s">
        <v>36</v>
      </c>
      <c r="AX280" s="13" t="s">
        <v>80</v>
      </c>
      <c r="AY280" s="157" t="s">
        <v>130</v>
      </c>
    </row>
    <row r="281" spans="2:65" s="14" customFormat="1" ht="11.25">
      <c r="B281" s="163"/>
      <c r="D281" s="144" t="s">
        <v>143</v>
      </c>
      <c r="E281" s="164" t="s">
        <v>1</v>
      </c>
      <c r="F281" s="165" t="s">
        <v>147</v>
      </c>
      <c r="H281" s="166">
        <v>386.1</v>
      </c>
      <c r="I281" s="167"/>
      <c r="L281" s="163"/>
      <c r="M281" s="168"/>
      <c r="T281" s="169"/>
      <c r="AT281" s="164" t="s">
        <v>143</v>
      </c>
      <c r="AU281" s="164" t="s">
        <v>90</v>
      </c>
      <c r="AV281" s="14" t="s">
        <v>137</v>
      </c>
      <c r="AW281" s="14" t="s">
        <v>36</v>
      </c>
      <c r="AX281" s="14" t="s">
        <v>88</v>
      </c>
      <c r="AY281" s="164" t="s">
        <v>130</v>
      </c>
    </row>
    <row r="282" spans="2:65" s="1" customFormat="1" ht="33" customHeight="1">
      <c r="B282" s="31"/>
      <c r="C282" s="131" t="s">
        <v>284</v>
      </c>
      <c r="D282" s="131" t="s">
        <v>132</v>
      </c>
      <c r="E282" s="132" t="s">
        <v>285</v>
      </c>
      <c r="F282" s="133" t="s">
        <v>286</v>
      </c>
      <c r="G282" s="134" t="s">
        <v>278</v>
      </c>
      <c r="H282" s="135">
        <v>829.6</v>
      </c>
      <c r="I282" s="136"/>
      <c r="J282" s="137">
        <f>ROUND(I282*H282,2)</f>
        <v>0</v>
      </c>
      <c r="K282" s="133" t="s">
        <v>136</v>
      </c>
      <c r="L282" s="31"/>
      <c r="M282" s="138" t="s">
        <v>1</v>
      </c>
      <c r="N282" s="139" t="s">
        <v>45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137</v>
      </c>
      <c r="AT282" s="142" t="s">
        <v>132</v>
      </c>
      <c r="AU282" s="142" t="s">
        <v>90</v>
      </c>
      <c r="AY282" s="16" t="s">
        <v>130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6" t="s">
        <v>88</v>
      </c>
      <c r="BK282" s="143">
        <f>ROUND(I282*H282,2)</f>
        <v>0</v>
      </c>
      <c r="BL282" s="16" t="s">
        <v>137</v>
      </c>
      <c r="BM282" s="142" t="s">
        <v>287</v>
      </c>
    </row>
    <row r="283" spans="2:65" s="1" customFormat="1" ht="29.25">
      <c r="B283" s="31"/>
      <c r="D283" s="144" t="s">
        <v>139</v>
      </c>
      <c r="F283" s="145" t="s">
        <v>288</v>
      </c>
      <c r="I283" s="146"/>
      <c r="L283" s="31"/>
      <c r="M283" s="147"/>
      <c r="T283" s="55"/>
      <c r="AT283" s="16" t="s">
        <v>139</v>
      </c>
      <c r="AU283" s="16" t="s">
        <v>90</v>
      </c>
    </row>
    <row r="284" spans="2:65" s="1" customFormat="1" ht="11.25">
      <c r="B284" s="31"/>
      <c r="D284" s="148" t="s">
        <v>141</v>
      </c>
      <c r="F284" s="149" t="s">
        <v>289</v>
      </c>
      <c r="I284" s="146"/>
      <c r="L284" s="31"/>
      <c r="M284" s="147"/>
      <c r="T284" s="55"/>
      <c r="AT284" s="16" t="s">
        <v>141</v>
      </c>
      <c r="AU284" s="16" t="s">
        <v>90</v>
      </c>
    </row>
    <row r="285" spans="2:65" s="12" customFormat="1" ht="11.25">
      <c r="B285" s="150"/>
      <c r="D285" s="144" t="s">
        <v>143</v>
      </c>
      <c r="E285" s="151" t="s">
        <v>1</v>
      </c>
      <c r="F285" s="152" t="s">
        <v>144</v>
      </c>
      <c r="H285" s="151" t="s">
        <v>1</v>
      </c>
      <c r="I285" s="153"/>
      <c r="L285" s="150"/>
      <c r="M285" s="154"/>
      <c r="T285" s="155"/>
      <c r="AT285" s="151" t="s">
        <v>143</v>
      </c>
      <c r="AU285" s="151" t="s">
        <v>90</v>
      </c>
      <c r="AV285" s="12" t="s">
        <v>88</v>
      </c>
      <c r="AW285" s="12" t="s">
        <v>36</v>
      </c>
      <c r="AX285" s="12" t="s">
        <v>80</v>
      </c>
      <c r="AY285" s="151" t="s">
        <v>130</v>
      </c>
    </row>
    <row r="286" spans="2:65" s="12" customFormat="1" ht="11.25">
      <c r="B286" s="150"/>
      <c r="D286" s="144" t="s">
        <v>143</v>
      </c>
      <c r="E286" s="151" t="s">
        <v>1</v>
      </c>
      <c r="F286" s="152" t="s">
        <v>192</v>
      </c>
      <c r="H286" s="151" t="s">
        <v>1</v>
      </c>
      <c r="I286" s="153"/>
      <c r="L286" s="150"/>
      <c r="M286" s="154"/>
      <c r="T286" s="155"/>
      <c r="AT286" s="151" t="s">
        <v>143</v>
      </c>
      <c r="AU286" s="151" t="s">
        <v>90</v>
      </c>
      <c r="AV286" s="12" t="s">
        <v>88</v>
      </c>
      <c r="AW286" s="12" t="s">
        <v>36</v>
      </c>
      <c r="AX286" s="12" t="s">
        <v>80</v>
      </c>
      <c r="AY286" s="151" t="s">
        <v>130</v>
      </c>
    </row>
    <row r="287" spans="2:65" s="13" customFormat="1" ht="11.25">
      <c r="B287" s="156"/>
      <c r="D287" s="144" t="s">
        <v>143</v>
      </c>
      <c r="E287" s="157" t="s">
        <v>1</v>
      </c>
      <c r="F287" s="158" t="s">
        <v>290</v>
      </c>
      <c r="H287" s="159">
        <v>815.85</v>
      </c>
      <c r="I287" s="160"/>
      <c r="L287" s="156"/>
      <c r="M287" s="161"/>
      <c r="T287" s="162"/>
      <c r="AT287" s="157" t="s">
        <v>143</v>
      </c>
      <c r="AU287" s="157" t="s">
        <v>90</v>
      </c>
      <c r="AV287" s="13" t="s">
        <v>90</v>
      </c>
      <c r="AW287" s="13" t="s">
        <v>36</v>
      </c>
      <c r="AX287" s="13" t="s">
        <v>80</v>
      </c>
      <c r="AY287" s="157" t="s">
        <v>130</v>
      </c>
    </row>
    <row r="288" spans="2:65" s="12" customFormat="1" ht="11.25">
      <c r="B288" s="150"/>
      <c r="D288" s="144" t="s">
        <v>143</v>
      </c>
      <c r="E288" s="151" t="s">
        <v>1</v>
      </c>
      <c r="F288" s="152" t="s">
        <v>291</v>
      </c>
      <c r="H288" s="151" t="s">
        <v>1</v>
      </c>
      <c r="I288" s="153"/>
      <c r="L288" s="150"/>
      <c r="M288" s="154"/>
      <c r="T288" s="155"/>
      <c r="AT288" s="151" t="s">
        <v>143</v>
      </c>
      <c r="AU288" s="151" t="s">
        <v>90</v>
      </c>
      <c r="AV288" s="12" t="s">
        <v>88</v>
      </c>
      <c r="AW288" s="12" t="s">
        <v>36</v>
      </c>
      <c r="AX288" s="12" t="s">
        <v>80</v>
      </c>
      <c r="AY288" s="151" t="s">
        <v>130</v>
      </c>
    </row>
    <row r="289" spans="2:65" s="13" customFormat="1" ht="11.25">
      <c r="B289" s="156"/>
      <c r="D289" s="144" t="s">
        <v>143</v>
      </c>
      <c r="E289" s="157" t="s">
        <v>1</v>
      </c>
      <c r="F289" s="158" t="s">
        <v>292</v>
      </c>
      <c r="H289" s="159">
        <v>13.75</v>
      </c>
      <c r="I289" s="160"/>
      <c r="L289" s="156"/>
      <c r="M289" s="161"/>
      <c r="T289" s="162"/>
      <c r="AT289" s="157" t="s">
        <v>143</v>
      </c>
      <c r="AU289" s="157" t="s">
        <v>90</v>
      </c>
      <c r="AV289" s="13" t="s">
        <v>90</v>
      </c>
      <c r="AW289" s="13" t="s">
        <v>36</v>
      </c>
      <c r="AX289" s="13" t="s">
        <v>80</v>
      </c>
      <c r="AY289" s="157" t="s">
        <v>130</v>
      </c>
    </row>
    <row r="290" spans="2:65" s="14" customFormat="1" ht="11.25">
      <c r="B290" s="163"/>
      <c r="D290" s="144" t="s">
        <v>143</v>
      </c>
      <c r="E290" s="164" t="s">
        <v>1</v>
      </c>
      <c r="F290" s="165" t="s">
        <v>147</v>
      </c>
      <c r="H290" s="166">
        <v>829.6</v>
      </c>
      <c r="I290" s="167"/>
      <c r="L290" s="163"/>
      <c r="M290" s="168"/>
      <c r="T290" s="169"/>
      <c r="AT290" s="164" t="s">
        <v>143</v>
      </c>
      <c r="AU290" s="164" t="s">
        <v>90</v>
      </c>
      <c r="AV290" s="14" t="s">
        <v>137</v>
      </c>
      <c r="AW290" s="14" t="s">
        <v>36</v>
      </c>
      <c r="AX290" s="14" t="s">
        <v>88</v>
      </c>
      <c r="AY290" s="164" t="s">
        <v>130</v>
      </c>
    </row>
    <row r="291" spans="2:65" s="1" customFormat="1" ht="33" customHeight="1">
      <c r="B291" s="31"/>
      <c r="C291" s="131" t="s">
        <v>293</v>
      </c>
      <c r="D291" s="131" t="s">
        <v>132</v>
      </c>
      <c r="E291" s="132" t="s">
        <v>294</v>
      </c>
      <c r="F291" s="133" t="s">
        <v>295</v>
      </c>
      <c r="G291" s="134" t="s">
        <v>278</v>
      </c>
      <c r="H291" s="135">
        <v>582.75</v>
      </c>
      <c r="I291" s="136"/>
      <c r="J291" s="137">
        <f>ROUND(I291*H291,2)</f>
        <v>0</v>
      </c>
      <c r="K291" s="133" t="s">
        <v>136</v>
      </c>
      <c r="L291" s="31"/>
      <c r="M291" s="138" t="s">
        <v>1</v>
      </c>
      <c r="N291" s="139" t="s">
        <v>45</v>
      </c>
      <c r="P291" s="140">
        <f>O291*H291</f>
        <v>0</v>
      </c>
      <c r="Q291" s="140">
        <v>0</v>
      </c>
      <c r="R291" s="140">
        <f>Q291*H291</f>
        <v>0</v>
      </c>
      <c r="S291" s="140">
        <v>0</v>
      </c>
      <c r="T291" s="141">
        <f>S291*H291</f>
        <v>0</v>
      </c>
      <c r="AR291" s="142" t="s">
        <v>137</v>
      </c>
      <c r="AT291" s="142" t="s">
        <v>132</v>
      </c>
      <c r="AU291" s="142" t="s">
        <v>90</v>
      </c>
      <c r="AY291" s="16" t="s">
        <v>130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6" t="s">
        <v>88</v>
      </c>
      <c r="BK291" s="143">
        <f>ROUND(I291*H291,2)</f>
        <v>0</v>
      </c>
      <c r="BL291" s="16" t="s">
        <v>137</v>
      </c>
      <c r="BM291" s="142" t="s">
        <v>296</v>
      </c>
    </row>
    <row r="292" spans="2:65" s="1" customFormat="1" ht="29.25">
      <c r="B292" s="31"/>
      <c r="D292" s="144" t="s">
        <v>139</v>
      </c>
      <c r="F292" s="145" t="s">
        <v>297</v>
      </c>
      <c r="I292" s="146"/>
      <c r="L292" s="31"/>
      <c r="M292" s="147"/>
      <c r="T292" s="55"/>
      <c r="AT292" s="16" t="s">
        <v>139</v>
      </c>
      <c r="AU292" s="16" t="s">
        <v>90</v>
      </c>
    </row>
    <row r="293" spans="2:65" s="1" customFormat="1" ht="11.25">
      <c r="B293" s="31"/>
      <c r="D293" s="148" t="s">
        <v>141</v>
      </c>
      <c r="F293" s="149" t="s">
        <v>298</v>
      </c>
      <c r="I293" s="146"/>
      <c r="L293" s="31"/>
      <c r="M293" s="147"/>
      <c r="T293" s="55"/>
      <c r="AT293" s="16" t="s">
        <v>141</v>
      </c>
      <c r="AU293" s="16" t="s">
        <v>90</v>
      </c>
    </row>
    <row r="294" spans="2:65" s="12" customFormat="1" ht="11.25">
      <c r="B294" s="150"/>
      <c r="D294" s="144" t="s">
        <v>143</v>
      </c>
      <c r="E294" s="151" t="s">
        <v>1</v>
      </c>
      <c r="F294" s="152" t="s">
        <v>144</v>
      </c>
      <c r="H294" s="151" t="s">
        <v>1</v>
      </c>
      <c r="I294" s="153"/>
      <c r="L294" s="150"/>
      <c r="M294" s="154"/>
      <c r="T294" s="155"/>
      <c r="AT294" s="151" t="s">
        <v>143</v>
      </c>
      <c r="AU294" s="151" t="s">
        <v>90</v>
      </c>
      <c r="AV294" s="12" t="s">
        <v>88</v>
      </c>
      <c r="AW294" s="12" t="s">
        <v>36</v>
      </c>
      <c r="AX294" s="12" t="s">
        <v>80</v>
      </c>
      <c r="AY294" s="151" t="s">
        <v>130</v>
      </c>
    </row>
    <row r="295" spans="2:65" s="12" customFormat="1" ht="11.25">
      <c r="B295" s="150"/>
      <c r="D295" s="144" t="s">
        <v>143</v>
      </c>
      <c r="E295" s="151" t="s">
        <v>1</v>
      </c>
      <c r="F295" s="152" t="s">
        <v>192</v>
      </c>
      <c r="H295" s="151" t="s">
        <v>1</v>
      </c>
      <c r="I295" s="153"/>
      <c r="L295" s="150"/>
      <c r="M295" s="154"/>
      <c r="T295" s="155"/>
      <c r="AT295" s="151" t="s">
        <v>143</v>
      </c>
      <c r="AU295" s="151" t="s">
        <v>90</v>
      </c>
      <c r="AV295" s="12" t="s">
        <v>88</v>
      </c>
      <c r="AW295" s="12" t="s">
        <v>36</v>
      </c>
      <c r="AX295" s="12" t="s">
        <v>80</v>
      </c>
      <c r="AY295" s="151" t="s">
        <v>130</v>
      </c>
    </row>
    <row r="296" spans="2:65" s="13" customFormat="1" ht="11.25">
      <c r="B296" s="156"/>
      <c r="D296" s="144" t="s">
        <v>143</v>
      </c>
      <c r="E296" s="157" t="s">
        <v>1</v>
      </c>
      <c r="F296" s="158" t="s">
        <v>299</v>
      </c>
      <c r="H296" s="159">
        <v>582.75</v>
      </c>
      <c r="I296" s="160"/>
      <c r="L296" s="156"/>
      <c r="M296" s="161"/>
      <c r="T296" s="162"/>
      <c r="AT296" s="157" t="s">
        <v>143</v>
      </c>
      <c r="AU296" s="157" t="s">
        <v>90</v>
      </c>
      <c r="AV296" s="13" t="s">
        <v>90</v>
      </c>
      <c r="AW296" s="13" t="s">
        <v>36</v>
      </c>
      <c r="AX296" s="13" t="s">
        <v>80</v>
      </c>
      <c r="AY296" s="157" t="s">
        <v>130</v>
      </c>
    </row>
    <row r="297" spans="2:65" s="14" customFormat="1" ht="11.25">
      <c r="B297" s="163"/>
      <c r="D297" s="144" t="s">
        <v>143</v>
      </c>
      <c r="E297" s="164" t="s">
        <v>1</v>
      </c>
      <c r="F297" s="165" t="s">
        <v>147</v>
      </c>
      <c r="H297" s="166">
        <v>582.75</v>
      </c>
      <c r="I297" s="167"/>
      <c r="L297" s="163"/>
      <c r="M297" s="168"/>
      <c r="T297" s="169"/>
      <c r="AT297" s="164" t="s">
        <v>143</v>
      </c>
      <c r="AU297" s="164" t="s">
        <v>90</v>
      </c>
      <c r="AV297" s="14" t="s">
        <v>137</v>
      </c>
      <c r="AW297" s="14" t="s">
        <v>36</v>
      </c>
      <c r="AX297" s="14" t="s">
        <v>88</v>
      </c>
      <c r="AY297" s="164" t="s">
        <v>130</v>
      </c>
    </row>
    <row r="298" spans="2:65" s="1" customFormat="1" ht="33" customHeight="1">
      <c r="B298" s="31"/>
      <c r="C298" s="131" t="s">
        <v>7</v>
      </c>
      <c r="D298" s="131" t="s">
        <v>132</v>
      </c>
      <c r="E298" s="132" t="s">
        <v>300</v>
      </c>
      <c r="F298" s="133" t="s">
        <v>301</v>
      </c>
      <c r="G298" s="134" t="s">
        <v>278</v>
      </c>
      <c r="H298" s="135">
        <v>310.8</v>
      </c>
      <c r="I298" s="136"/>
      <c r="J298" s="137">
        <f>ROUND(I298*H298,2)</f>
        <v>0</v>
      </c>
      <c r="K298" s="133" t="s">
        <v>136</v>
      </c>
      <c r="L298" s="31"/>
      <c r="M298" s="138" t="s">
        <v>1</v>
      </c>
      <c r="N298" s="139" t="s">
        <v>45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137</v>
      </c>
      <c r="AT298" s="142" t="s">
        <v>132</v>
      </c>
      <c r="AU298" s="142" t="s">
        <v>90</v>
      </c>
      <c r="AY298" s="16" t="s">
        <v>130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6" t="s">
        <v>88</v>
      </c>
      <c r="BK298" s="143">
        <f>ROUND(I298*H298,2)</f>
        <v>0</v>
      </c>
      <c r="BL298" s="16" t="s">
        <v>137</v>
      </c>
      <c r="BM298" s="142" t="s">
        <v>302</v>
      </c>
    </row>
    <row r="299" spans="2:65" s="1" customFormat="1" ht="29.25">
      <c r="B299" s="31"/>
      <c r="D299" s="144" t="s">
        <v>139</v>
      </c>
      <c r="F299" s="145" t="s">
        <v>303</v>
      </c>
      <c r="I299" s="146"/>
      <c r="L299" s="31"/>
      <c r="M299" s="147"/>
      <c r="T299" s="55"/>
      <c r="AT299" s="16" t="s">
        <v>139</v>
      </c>
      <c r="AU299" s="16" t="s">
        <v>90</v>
      </c>
    </row>
    <row r="300" spans="2:65" s="1" customFormat="1" ht="11.25">
      <c r="B300" s="31"/>
      <c r="D300" s="148" t="s">
        <v>141</v>
      </c>
      <c r="F300" s="149" t="s">
        <v>304</v>
      </c>
      <c r="I300" s="146"/>
      <c r="L300" s="31"/>
      <c r="M300" s="147"/>
      <c r="T300" s="55"/>
      <c r="AT300" s="16" t="s">
        <v>141</v>
      </c>
      <c r="AU300" s="16" t="s">
        <v>90</v>
      </c>
    </row>
    <row r="301" spans="2:65" s="12" customFormat="1" ht="11.25">
      <c r="B301" s="150"/>
      <c r="D301" s="144" t="s">
        <v>143</v>
      </c>
      <c r="E301" s="151" t="s">
        <v>1</v>
      </c>
      <c r="F301" s="152" t="s">
        <v>144</v>
      </c>
      <c r="H301" s="151" t="s">
        <v>1</v>
      </c>
      <c r="I301" s="153"/>
      <c r="L301" s="150"/>
      <c r="M301" s="154"/>
      <c r="T301" s="155"/>
      <c r="AT301" s="151" t="s">
        <v>143</v>
      </c>
      <c r="AU301" s="151" t="s">
        <v>90</v>
      </c>
      <c r="AV301" s="12" t="s">
        <v>88</v>
      </c>
      <c r="AW301" s="12" t="s">
        <v>36</v>
      </c>
      <c r="AX301" s="12" t="s">
        <v>80</v>
      </c>
      <c r="AY301" s="151" t="s">
        <v>130</v>
      </c>
    </row>
    <row r="302" spans="2:65" s="12" customFormat="1" ht="11.25">
      <c r="B302" s="150"/>
      <c r="D302" s="144" t="s">
        <v>143</v>
      </c>
      <c r="E302" s="151" t="s">
        <v>1</v>
      </c>
      <c r="F302" s="152" t="s">
        <v>192</v>
      </c>
      <c r="H302" s="151" t="s">
        <v>1</v>
      </c>
      <c r="I302" s="153"/>
      <c r="L302" s="150"/>
      <c r="M302" s="154"/>
      <c r="T302" s="155"/>
      <c r="AT302" s="151" t="s">
        <v>143</v>
      </c>
      <c r="AU302" s="151" t="s">
        <v>90</v>
      </c>
      <c r="AV302" s="12" t="s">
        <v>88</v>
      </c>
      <c r="AW302" s="12" t="s">
        <v>36</v>
      </c>
      <c r="AX302" s="12" t="s">
        <v>80</v>
      </c>
      <c r="AY302" s="151" t="s">
        <v>130</v>
      </c>
    </row>
    <row r="303" spans="2:65" s="13" customFormat="1" ht="11.25">
      <c r="B303" s="156"/>
      <c r="D303" s="144" t="s">
        <v>143</v>
      </c>
      <c r="E303" s="157" t="s">
        <v>1</v>
      </c>
      <c r="F303" s="158" t="s">
        <v>305</v>
      </c>
      <c r="H303" s="159">
        <v>310.8</v>
      </c>
      <c r="I303" s="160"/>
      <c r="L303" s="156"/>
      <c r="M303" s="161"/>
      <c r="T303" s="162"/>
      <c r="AT303" s="157" t="s">
        <v>143</v>
      </c>
      <c r="AU303" s="157" t="s">
        <v>90</v>
      </c>
      <c r="AV303" s="13" t="s">
        <v>90</v>
      </c>
      <c r="AW303" s="13" t="s">
        <v>36</v>
      </c>
      <c r="AX303" s="13" t="s">
        <v>80</v>
      </c>
      <c r="AY303" s="157" t="s">
        <v>130</v>
      </c>
    </row>
    <row r="304" spans="2:65" s="14" customFormat="1" ht="11.25">
      <c r="B304" s="163"/>
      <c r="D304" s="144" t="s">
        <v>143</v>
      </c>
      <c r="E304" s="164" t="s">
        <v>1</v>
      </c>
      <c r="F304" s="165" t="s">
        <v>147</v>
      </c>
      <c r="H304" s="166">
        <v>310.8</v>
      </c>
      <c r="I304" s="167"/>
      <c r="L304" s="163"/>
      <c r="M304" s="168"/>
      <c r="T304" s="169"/>
      <c r="AT304" s="164" t="s">
        <v>143</v>
      </c>
      <c r="AU304" s="164" t="s">
        <v>90</v>
      </c>
      <c r="AV304" s="14" t="s">
        <v>137</v>
      </c>
      <c r="AW304" s="14" t="s">
        <v>36</v>
      </c>
      <c r="AX304" s="14" t="s">
        <v>88</v>
      </c>
      <c r="AY304" s="164" t="s">
        <v>130</v>
      </c>
    </row>
    <row r="305" spans="2:65" s="1" customFormat="1" ht="21.75" customHeight="1">
      <c r="B305" s="31"/>
      <c r="C305" s="131" t="s">
        <v>306</v>
      </c>
      <c r="D305" s="131" t="s">
        <v>132</v>
      </c>
      <c r="E305" s="132" t="s">
        <v>307</v>
      </c>
      <c r="F305" s="133" t="s">
        <v>308</v>
      </c>
      <c r="G305" s="134" t="s">
        <v>135</v>
      </c>
      <c r="H305" s="135">
        <v>20</v>
      </c>
      <c r="I305" s="136"/>
      <c r="J305" s="137">
        <f>ROUND(I305*H305,2)</f>
        <v>0</v>
      </c>
      <c r="K305" s="133" t="s">
        <v>136</v>
      </c>
      <c r="L305" s="31"/>
      <c r="M305" s="138" t="s">
        <v>1</v>
      </c>
      <c r="N305" s="139" t="s">
        <v>45</v>
      </c>
      <c r="P305" s="140">
        <f>O305*H305</f>
        <v>0</v>
      </c>
      <c r="Q305" s="140">
        <v>5.8E-4</v>
      </c>
      <c r="R305" s="140">
        <f>Q305*H305</f>
        <v>1.1599999999999999E-2</v>
      </c>
      <c r="S305" s="140">
        <v>0</v>
      </c>
      <c r="T305" s="141">
        <f>S305*H305</f>
        <v>0</v>
      </c>
      <c r="AR305" s="142" t="s">
        <v>137</v>
      </c>
      <c r="AT305" s="142" t="s">
        <v>132</v>
      </c>
      <c r="AU305" s="142" t="s">
        <v>90</v>
      </c>
      <c r="AY305" s="16" t="s">
        <v>130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6" t="s">
        <v>88</v>
      </c>
      <c r="BK305" s="143">
        <f>ROUND(I305*H305,2)</f>
        <v>0</v>
      </c>
      <c r="BL305" s="16" t="s">
        <v>137</v>
      </c>
      <c r="BM305" s="142" t="s">
        <v>309</v>
      </c>
    </row>
    <row r="306" spans="2:65" s="1" customFormat="1" ht="19.5">
      <c r="B306" s="31"/>
      <c r="D306" s="144" t="s">
        <v>139</v>
      </c>
      <c r="F306" s="145" t="s">
        <v>310</v>
      </c>
      <c r="I306" s="146"/>
      <c r="L306" s="31"/>
      <c r="M306" s="147"/>
      <c r="T306" s="55"/>
      <c r="AT306" s="16" t="s">
        <v>139</v>
      </c>
      <c r="AU306" s="16" t="s">
        <v>90</v>
      </c>
    </row>
    <row r="307" spans="2:65" s="1" customFormat="1" ht="11.25">
      <c r="B307" s="31"/>
      <c r="D307" s="148" t="s">
        <v>141</v>
      </c>
      <c r="F307" s="149" t="s">
        <v>311</v>
      </c>
      <c r="I307" s="146"/>
      <c r="L307" s="31"/>
      <c r="M307" s="147"/>
      <c r="T307" s="55"/>
      <c r="AT307" s="16" t="s">
        <v>141</v>
      </c>
      <c r="AU307" s="16" t="s">
        <v>90</v>
      </c>
    </row>
    <row r="308" spans="2:65" s="12" customFormat="1" ht="11.25">
      <c r="B308" s="150"/>
      <c r="D308" s="144" t="s">
        <v>143</v>
      </c>
      <c r="E308" s="151" t="s">
        <v>1</v>
      </c>
      <c r="F308" s="152" t="s">
        <v>312</v>
      </c>
      <c r="H308" s="151" t="s">
        <v>1</v>
      </c>
      <c r="I308" s="153"/>
      <c r="L308" s="150"/>
      <c r="M308" s="154"/>
      <c r="T308" s="155"/>
      <c r="AT308" s="151" t="s">
        <v>143</v>
      </c>
      <c r="AU308" s="151" t="s">
        <v>90</v>
      </c>
      <c r="AV308" s="12" t="s">
        <v>88</v>
      </c>
      <c r="AW308" s="12" t="s">
        <v>36</v>
      </c>
      <c r="AX308" s="12" t="s">
        <v>80</v>
      </c>
      <c r="AY308" s="151" t="s">
        <v>130</v>
      </c>
    </row>
    <row r="309" spans="2:65" s="12" customFormat="1" ht="11.25">
      <c r="B309" s="150"/>
      <c r="D309" s="144" t="s">
        <v>143</v>
      </c>
      <c r="E309" s="151" t="s">
        <v>1</v>
      </c>
      <c r="F309" s="152" t="s">
        <v>158</v>
      </c>
      <c r="H309" s="151" t="s">
        <v>1</v>
      </c>
      <c r="I309" s="153"/>
      <c r="L309" s="150"/>
      <c r="M309" s="154"/>
      <c r="T309" s="155"/>
      <c r="AT309" s="151" t="s">
        <v>143</v>
      </c>
      <c r="AU309" s="151" t="s">
        <v>90</v>
      </c>
      <c r="AV309" s="12" t="s">
        <v>88</v>
      </c>
      <c r="AW309" s="12" t="s">
        <v>36</v>
      </c>
      <c r="AX309" s="12" t="s">
        <v>80</v>
      </c>
      <c r="AY309" s="151" t="s">
        <v>130</v>
      </c>
    </row>
    <row r="310" spans="2:65" s="13" customFormat="1" ht="11.25">
      <c r="B310" s="156"/>
      <c r="D310" s="144" t="s">
        <v>143</v>
      </c>
      <c r="E310" s="157" t="s">
        <v>1</v>
      </c>
      <c r="F310" s="158" t="s">
        <v>313</v>
      </c>
      <c r="H310" s="159">
        <v>20</v>
      </c>
      <c r="I310" s="160"/>
      <c r="L310" s="156"/>
      <c r="M310" s="161"/>
      <c r="T310" s="162"/>
      <c r="AT310" s="157" t="s">
        <v>143</v>
      </c>
      <c r="AU310" s="157" t="s">
        <v>90</v>
      </c>
      <c r="AV310" s="13" t="s">
        <v>90</v>
      </c>
      <c r="AW310" s="13" t="s">
        <v>36</v>
      </c>
      <c r="AX310" s="13" t="s">
        <v>80</v>
      </c>
      <c r="AY310" s="157" t="s">
        <v>130</v>
      </c>
    </row>
    <row r="311" spans="2:65" s="14" customFormat="1" ht="11.25">
      <c r="B311" s="163"/>
      <c r="D311" s="144" t="s">
        <v>143</v>
      </c>
      <c r="E311" s="164" t="s">
        <v>1</v>
      </c>
      <c r="F311" s="165" t="s">
        <v>147</v>
      </c>
      <c r="H311" s="166">
        <v>20</v>
      </c>
      <c r="I311" s="167"/>
      <c r="L311" s="163"/>
      <c r="M311" s="168"/>
      <c r="T311" s="169"/>
      <c r="AT311" s="164" t="s">
        <v>143</v>
      </c>
      <c r="AU311" s="164" t="s">
        <v>90</v>
      </c>
      <c r="AV311" s="14" t="s">
        <v>137</v>
      </c>
      <c r="AW311" s="14" t="s">
        <v>36</v>
      </c>
      <c r="AX311" s="14" t="s">
        <v>88</v>
      </c>
      <c r="AY311" s="164" t="s">
        <v>130</v>
      </c>
    </row>
    <row r="312" spans="2:65" s="1" customFormat="1" ht="24.2" customHeight="1">
      <c r="B312" s="31"/>
      <c r="C312" s="131" t="s">
        <v>314</v>
      </c>
      <c r="D312" s="131" t="s">
        <v>132</v>
      </c>
      <c r="E312" s="132" t="s">
        <v>315</v>
      </c>
      <c r="F312" s="133" t="s">
        <v>316</v>
      </c>
      <c r="G312" s="134" t="s">
        <v>135</v>
      </c>
      <c r="H312" s="135">
        <v>1628</v>
      </c>
      <c r="I312" s="136"/>
      <c r="J312" s="137">
        <f>ROUND(I312*H312,2)</f>
        <v>0</v>
      </c>
      <c r="K312" s="133" t="s">
        <v>136</v>
      </c>
      <c r="L312" s="31"/>
      <c r="M312" s="138" t="s">
        <v>1</v>
      </c>
      <c r="N312" s="139" t="s">
        <v>45</v>
      </c>
      <c r="P312" s="140">
        <f>O312*H312</f>
        <v>0</v>
      </c>
      <c r="Q312" s="140">
        <v>6.3000000000000003E-4</v>
      </c>
      <c r="R312" s="140">
        <f>Q312*H312</f>
        <v>1.0256400000000001</v>
      </c>
      <c r="S312" s="140">
        <v>0</v>
      </c>
      <c r="T312" s="141">
        <f>S312*H312</f>
        <v>0</v>
      </c>
      <c r="AR312" s="142" t="s">
        <v>137</v>
      </c>
      <c r="AT312" s="142" t="s">
        <v>132</v>
      </c>
      <c r="AU312" s="142" t="s">
        <v>90</v>
      </c>
      <c r="AY312" s="16" t="s">
        <v>130</v>
      </c>
      <c r="BE312" s="143">
        <f>IF(N312="základní",J312,0)</f>
        <v>0</v>
      </c>
      <c r="BF312" s="143">
        <f>IF(N312="snížená",J312,0)</f>
        <v>0</v>
      </c>
      <c r="BG312" s="143">
        <f>IF(N312="zákl. přenesená",J312,0)</f>
        <v>0</v>
      </c>
      <c r="BH312" s="143">
        <f>IF(N312="sníž. přenesená",J312,0)</f>
        <v>0</v>
      </c>
      <c r="BI312" s="143">
        <f>IF(N312="nulová",J312,0)</f>
        <v>0</v>
      </c>
      <c r="BJ312" s="16" t="s">
        <v>88</v>
      </c>
      <c r="BK312" s="143">
        <f>ROUND(I312*H312,2)</f>
        <v>0</v>
      </c>
      <c r="BL312" s="16" t="s">
        <v>137</v>
      </c>
      <c r="BM312" s="142" t="s">
        <v>317</v>
      </c>
    </row>
    <row r="313" spans="2:65" s="1" customFormat="1" ht="19.5">
      <c r="B313" s="31"/>
      <c r="D313" s="144" t="s">
        <v>139</v>
      </c>
      <c r="F313" s="145" t="s">
        <v>318</v>
      </c>
      <c r="I313" s="146"/>
      <c r="L313" s="31"/>
      <c r="M313" s="147"/>
      <c r="T313" s="55"/>
      <c r="AT313" s="16" t="s">
        <v>139</v>
      </c>
      <c r="AU313" s="16" t="s">
        <v>90</v>
      </c>
    </row>
    <row r="314" spans="2:65" s="1" customFormat="1" ht="11.25">
      <c r="B314" s="31"/>
      <c r="D314" s="148" t="s">
        <v>141</v>
      </c>
      <c r="F314" s="149" t="s">
        <v>319</v>
      </c>
      <c r="I314" s="146"/>
      <c r="L314" s="31"/>
      <c r="M314" s="147"/>
      <c r="T314" s="55"/>
      <c r="AT314" s="16" t="s">
        <v>141</v>
      </c>
      <c r="AU314" s="16" t="s">
        <v>90</v>
      </c>
    </row>
    <row r="315" spans="2:65" s="12" customFormat="1" ht="11.25">
      <c r="B315" s="150"/>
      <c r="D315" s="144" t="s">
        <v>143</v>
      </c>
      <c r="E315" s="151" t="s">
        <v>1</v>
      </c>
      <c r="F315" s="152" t="s">
        <v>144</v>
      </c>
      <c r="H315" s="151" t="s">
        <v>1</v>
      </c>
      <c r="I315" s="153"/>
      <c r="L315" s="150"/>
      <c r="M315" s="154"/>
      <c r="T315" s="155"/>
      <c r="AT315" s="151" t="s">
        <v>143</v>
      </c>
      <c r="AU315" s="151" t="s">
        <v>90</v>
      </c>
      <c r="AV315" s="12" t="s">
        <v>88</v>
      </c>
      <c r="AW315" s="12" t="s">
        <v>36</v>
      </c>
      <c r="AX315" s="12" t="s">
        <v>80</v>
      </c>
      <c r="AY315" s="151" t="s">
        <v>130</v>
      </c>
    </row>
    <row r="316" spans="2:65" s="12" customFormat="1" ht="11.25">
      <c r="B316" s="150"/>
      <c r="D316" s="144" t="s">
        <v>143</v>
      </c>
      <c r="E316" s="151" t="s">
        <v>1</v>
      </c>
      <c r="F316" s="152" t="s">
        <v>192</v>
      </c>
      <c r="H316" s="151" t="s">
        <v>1</v>
      </c>
      <c r="I316" s="153"/>
      <c r="L316" s="150"/>
      <c r="M316" s="154"/>
      <c r="T316" s="155"/>
      <c r="AT316" s="151" t="s">
        <v>143</v>
      </c>
      <c r="AU316" s="151" t="s">
        <v>90</v>
      </c>
      <c r="AV316" s="12" t="s">
        <v>88</v>
      </c>
      <c r="AW316" s="12" t="s">
        <v>36</v>
      </c>
      <c r="AX316" s="12" t="s">
        <v>80</v>
      </c>
      <c r="AY316" s="151" t="s">
        <v>130</v>
      </c>
    </row>
    <row r="317" spans="2:65" s="13" customFormat="1" ht="11.25">
      <c r="B317" s="156"/>
      <c r="D317" s="144" t="s">
        <v>143</v>
      </c>
      <c r="E317" s="157" t="s">
        <v>1</v>
      </c>
      <c r="F317" s="158" t="s">
        <v>320</v>
      </c>
      <c r="H317" s="159">
        <v>1628</v>
      </c>
      <c r="I317" s="160"/>
      <c r="L317" s="156"/>
      <c r="M317" s="161"/>
      <c r="T317" s="162"/>
      <c r="AT317" s="157" t="s">
        <v>143</v>
      </c>
      <c r="AU317" s="157" t="s">
        <v>90</v>
      </c>
      <c r="AV317" s="13" t="s">
        <v>90</v>
      </c>
      <c r="AW317" s="13" t="s">
        <v>36</v>
      </c>
      <c r="AX317" s="13" t="s">
        <v>80</v>
      </c>
      <c r="AY317" s="157" t="s">
        <v>130</v>
      </c>
    </row>
    <row r="318" spans="2:65" s="14" customFormat="1" ht="11.25">
      <c r="B318" s="163"/>
      <c r="D318" s="144" t="s">
        <v>143</v>
      </c>
      <c r="E318" s="164" t="s">
        <v>1</v>
      </c>
      <c r="F318" s="165" t="s">
        <v>147</v>
      </c>
      <c r="H318" s="166">
        <v>1628</v>
      </c>
      <c r="I318" s="167"/>
      <c r="L318" s="163"/>
      <c r="M318" s="168"/>
      <c r="T318" s="169"/>
      <c r="AT318" s="164" t="s">
        <v>143</v>
      </c>
      <c r="AU318" s="164" t="s">
        <v>90</v>
      </c>
      <c r="AV318" s="14" t="s">
        <v>137</v>
      </c>
      <c r="AW318" s="14" t="s">
        <v>36</v>
      </c>
      <c r="AX318" s="14" t="s">
        <v>88</v>
      </c>
      <c r="AY318" s="164" t="s">
        <v>130</v>
      </c>
    </row>
    <row r="319" spans="2:65" s="1" customFormat="1" ht="21.75" customHeight="1">
      <c r="B319" s="31"/>
      <c r="C319" s="131" t="s">
        <v>321</v>
      </c>
      <c r="D319" s="131" t="s">
        <v>132</v>
      </c>
      <c r="E319" s="132" t="s">
        <v>322</v>
      </c>
      <c r="F319" s="133" t="s">
        <v>323</v>
      </c>
      <c r="G319" s="134" t="s">
        <v>135</v>
      </c>
      <c r="H319" s="135">
        <v>20</v>
      </c>
      <c r="I319" s="136"/>
      <c r="J319" s="137">
        <f>ROUND(I319*H319,2)</f>
        <v>0</v>
      </c>
      <c r="K319" s="133" t="s">
        <v>136</v>
      </c>
      <c r="L319" s="31"/>
      <c r="M319" s="138" t="s">
        <v>1</v>
      </c>
      <c r="N319" s="139" t="s">
        <v>45</v>
      </c>
      <c r="P319" s="140">
        <f>O319*H319</f>
        <v>0</v>
      </c>
      <c r="Q319" s="140">
        <v>0</v>
      </c>
      <c r="R319" s="140">
        <f>Q319*H319</f>
        <v>0</v>
      </c>
      <c r="S319" s="140">
        <v>0</v>
      </c>
      <c r="T319" s="141">
        <f>S319*H319</f>
        <v>0</v>
      </c>
      <c r="AR319" s="142" t="s">
        <v>137</v>
      </c>
      <c r="AT319" s="142" t="s">
        <v>132</v>
      </c>
      <c r="AU319" s="142" t="s">
        <v>90</v>
      </c>
      <c r="AY319" s="16" t="s">
        <v>130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6" t="s">
        <v>88</v>
      </c>
      <c r="BK319" s="143">
        <f>ROUND(I319*H319,2)</f>
        <v>0</v>
      </c>
      <c r="BL319" s="16" t="s">
        <v>137</v>
      </c>
      <c r="BM319" s="142" t="s">
        <v>324</v>
      </c>
    </row>
    <row r="320" spans="2:65" s="1" customFormat="1" ht="19.5">
      <c r="B320" s="31"/>
      <c r="D320" s="144" t="s">
        <v>139</v>
      </c>
      <c r="F320" s="145" t="s">
        <v>325</v>
      </c>
      <c r="I320" s="146"/>
      <c r="L320" s="31"/>
      <c r="M320" s="147"/>
      <c r="T320" s="55"/>
      <c r="AT320" s="16" t="s">
        <v>139</v>
      </c>
      <c r="AU320" s="16" t="s">
        <v>90</v>
      </c>
    </row>
    <row r="321" spans="2:65" s="1" customFormat="1" ht="11.25">
      <c r="B321" s="31"/>
      <c r="D321" s="148" t="s">
        <v>141</v>
      </c>
      <c r="F321" s="149" t="s">
        <v>326</v>
      </c>
      <c r="I321" s="146"/>
      <c r="L321" s="31"/>
      <c r="M321" s="147"/>
      <c r="T321" s="55"/>
      <c r="AT321" s="16" t="s">
        <v>141</v>
      </c>
      <c r="AU321" s="16" t="s">
        <v>90</v>
      </c>
    </row>
    <row r="322" spans="2:65" s="12" customFormat="1" ht="11.25">
      <c r="B322" s="150"/>
      <c r="D322" s="144" t="s">
        <v>143</v>
      </c>
      <c r="E322" s="151" t="s">
        <v>1</v>
      </c>
      <c r="F322" s="152" t="s">
        <v>312</v>
      </c>
      <c r="H322" s="151" t="s">
        <v>1</v>
      </c>
      <c r="I322" s="153"/>
      <c r="L322" s="150"/>
      <c r="M322" s="154"/>
      <c r="T322" s="155"/>
      <c r="AT322" s="151" t="s">
        <v>143</v>
      </c>
      <c r="AU322" s="151" t="s">
        <v>90</v>
      </c>
      <c r="AV322" s="12" t="s">
        <v>88</v>
      </c>
      <c r="AW322" s="12" t="s">
        <v>36</v>
      </c>
      <c r="AX322" s="12" t="s">
        <v>80</v>
      </c>
      <c r="AY322" s="151" t="s">
        <v>130</v>
      </c>
    </row>
    <row r="323" spans="2:65" s="12" customFormat="1" ht="11.25">
      <c r="B323" s="150"/>
      <c r="D323" s="144" t="s">
        <v>143</v>
      </c>
      <c r="E323" s="151" t="s">
        <v>1</v>
      </c>
      <c r="F323" s="152" t="s">
        <v>158</v>
      </c>
      <c r="H323" s="151" t="s">
        <v>1</v>
      </c>
      <c r="I323" s="153"/>
      <c r="L323" s="150"/>
      <c r="M323" s="154"/>
      <c r="T323" s="155"/>
      <c r="AT323" s="151" t="s">
        <v>143</v>
      </c>
      <c r="AU323" s="151" t="s">
        <v>90</v>
      </c>
      <c r="AV323" s="12" t="s">
        <v>88</v>
      </c>
      <c r="AW323" s="12" t="s">
        <v>36</v>
      </c>
      <c r="AX323" s="12" t="s">
        <v>80</v>
      </c>
      <c r="AY323" s="151" t="s">
        <v>130</v>
      </c>
    </row>
    <row r="324" spans="2:65" s="13" customFormat="1" ht="11.25">
      <c r="B324" s="156"/>
      <c r="D324" s="144" t="s">
        <v>143</v>
      </c>
      <c r="E324" s="157" t="s">
        <v>1</v>
      </c>
      <c r="F324" s="158" t="s">
        <v>313</v>
      </c>
      <c r="H324" s="159">
        <v>20</v>
      </c>
      <c r="I324" s="160"/>
      <c r="L324" s="156"/>
      <c r="M324" s="161"/>
      <c r="T324" s="162"/>
      <c r="AT324" s="157" t="s">
        <v>143</v>
      </c>
      <c r="AU324" s="157" t="s">
        <v>90</v>
      </c>
      <c r="AV324" s="13" t="s">
        <v>90</v>
      </c>
      <c r="AW324" s="13" t="s">
        <v>36</v>
      </c>
      <c r="AX324" s="13" t="s">
        <v>80</v>
      </c>
      <c r="AY324" s="157" t="s">
        <v>130</v>
      </c>
    </row>
    <row r="325" spans="2:65" s="14" customFormat="1" ht="11.25">
      <c r="B325" s="163"/>
      <c r="D325" s="144" t="s">
        <v>143</v>
      </c>
      <c r="E325" s="164" t="s">
        <v>1</v>
      </c>
      <c r="F325" s="165" t="s">
        <v>147</v>
      </c>
      <c r="H325" s="166">
        <v>20</v>
      </c>
      <c r="I325" s="167"/>
      <c r="L325" s="163"/>
      <c r="M325" s="168"/>
      <c r="T325" s="169"/>
      <c r="AT325" s="164" t="s">
        <v>143</v>
      </c>
      <c r="AU325" s="164" t="s">
        <v>90</v>
      </c>
      <c r="AV325" s="14" t="s">
        <v>137</v>
      </c>
      <c r="AW325" s="14" t="s">
        <v>36</v>
      </c>
      <c r="AX325" s="14" t="s">
        <v>88</v>
      </c>
      <c r="AY325" s="164" t="s">
        <v>130</v>
      </c>
    </row>
    <row r="326" spans="2:65" s="1" customFormat="1" ht="24.2" customHeight="1">
      <c r="B326" s="31"/>
      <c r="C326" s="131" t="s">
        <v>327</v>
      </c>
      <c r="D326" s="131" t="s">
        <v>132</v>
      </c>
      <c r="E326" s="132" t="s">
        <v>328</v>
      </c>
      <c r="F326" s="133" t="s">
        <v>329</v>
      </c>
      <c r="G326" s="134" t="s">
        <v>135</v>
      </c>
      <c r="H326" s="135">
        <v>1628</v>
      </c>
      <c r="I326" s="136"/>
      <c r="J326" s="137">
        <f>ROUND(I326*H326,2)</f>
        <v>0</v>
      </c>
      <c r="K326" s="133" t="s">
        <v>136</v>
      </c>
      <c r="L326" s="31"/>
      <c r="M326" s="138" t="s">
        <v>1</v>
      </c>
      <c r="N326" s="139" t="s">
        <v>45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137</v>
      </c>
      <c r="AT326" s="142" t="s">
        <v>132</v>
      </c>
      <c r="AU326" s="142" t="s">
        <v>90</v>
      </c>
      <c r="AY326" s="16" t="s">
        <v>130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88</v>
      </c>
      <c r="BK326" s="143">
        <f>ROUND(I326*H326,2)</f>
        <v>0</v>
      </c>
      <c r="BL326" s="16" t="s">
        <v>137</v>
      </c>
      <c r="BM326" s="142" t="s">
        <v>330</v>
      </c>
    </row>
    <row r="327" spans="2:65" s="1" customFormat="1" ht="29.25">
      <c r="B327" s="31"/>
      <c r="D327" s="144" t="s">
        <v>139</v>
      </c>
      <c r="F327" s="145" t="s">
        <v>331</v>
      </c>
      <c r="I327" s="146"/>
      <c r="L327" s="31"/>
      <c r="M327" s="147"/>
      <c r="T327" s="55"/>
      <c r="AT327" s="16" t="s">
        <v>139</v>
      </c>
      <c r="AU327" s="16" t="s">
        <v>90</v>
      </c>
    </row>
    <row r="328" spans="2:65" s="1" customFormat="1" ht="11.25">
      <c r="B328" s="31"/>
      <c r="D328" s="148" t="s">
        <v>141</v>
      </c>
      <c r="F328" s="149" t="s">
        <v>332</v>
      </c>
      <c r="I328" s="146"/>
      <c r="L328" s="31"/>
      <c r="M328" s="147"/>
      <c r="T328" s="55"/>
      <c r="AT328" s="16" t="s">
        <v>141</v>
      </c>
      <c r="AU328" s="16" t="s">
        <v>90</v>
      </c>
    </row>
    <row r="329" spans="2:65" s="12" customFormat="1" ht="11.25">
      <c r="B329" s="150"/>
      <c r="D329" s="144" t="s">
        <v>143</v>
      </c>
      <c r="E329" s="151" t="s">
        <v>1</v>
      </c>
      <c r="F329" s="152" t="s">
        <v>144</v>
      </c>
      <c r="H329" s="151" t="s">
        <v>1</v>
      </c>
      <c r="I329" s="153"/>
      <c r="L329" s="150"/>
      <c r="M329" s="154"/>
      <c r="T329" s="155"/>
      <c r="AT329" s="151" t="s">
        <v>143</v>
      </c>
      <c r="AU329" s="151" t="s">
        <v>90</v>
      </c>
      <c r="AV329" s="12" t="s">
        <v>88</v>
      </c>
      <c r="AW329" s="12" t="s">
        <v>36</v>
      </c>
      <c r="AX329" s="12" t="s">
        <v>80</v>
      </c>
      <c r="AY329" s="151" t="s">
        <v>130</v>
      </c>
    </row>
    <row r="330" spans="2:65" s="12" customFormat="1" ht="11.25">
      <c r="B330" s="150"/>
      <c r="D330" s="144" t="s">
        <v>143</v>
      </c>
      <c r="E330" s="151" t="s">
        <v>1</v>
      </c>
      <c r="F330" s="152" t="s">
        <v>192</v>
      </c>
      <c r="H330" s="151" t="s">
        <v>1</v>
      </c>
      <c r="I330" s="153"/>
      <c r="L330" s="150"/>
      <c r="M330" s="154"/>
      <c r="T330" s="155"/>
      <c r="AT330" s="151" t="s">
        <v>143</v>
      </c>
      <c r="AU330" s="151" t="s">
        <v>90</v>
      </c>
      <c r="AV330" s="12" t="s">
        <v>88</v>
      </c>
      <c r="AW330" s="12" t="s">
        <v>36</v>
      </c>
      <c r="AX330" s="12" t="s">
        <v>80</v>
      </c>
      <c r="AY330" s="151" t="s">
        <v>130</v>
      </c>
    </row>
    <row r="331" spans="2:65" s="13" customFormat="1" ht="11.25">
      <c r="B331" s="156"/>
      <c r="D331" s="144" t="s">
        <v>143</v>
      </c>
      <c r="E331" s="157" t="s">
        <v>1</v>
      </c>
      <c r="F331" s="158" t="s">
        <v>320</v>
      </c>
      <c r="H331" s="159">
        <v>1628</v>
      </c>
      <c r="I331" s="160"/>
      <c r="L331" s="156"/>
      <c r="M331" s="161"/>
      <c r="T331" s="162"/>
      <c r="AT331" s="157" t="s">
        <v>143</v>
      </c>
      <c r="AU331" s="157" t="s">
        <v>90</v>
      </c>
      <c r="AV331" s="13" t="s">
        <v>90</v>
      </c>
      <c r="AW331" s="13" t="s">
        <v>36</v>
      </c>
      <c r="AX331" s="13" t="s">
        <v>80</v>
      </c>
      <c r="AY331" s="157" t="s">
        <v>130</v>
      </c>
    </row>
    <row r="332" spans="2:65" s="14" customFormat="1" ht="11.25">
      <c r="B332" s="163"/>
      <c r="D332" s="144" t="s">
        <v>143</v>
      </c>
      <c r="E332" s="164" t="s">
        <v>1</v>
      </c>
      <c r="F332" s="165" t="s">
        <v>147</v>
      </c>
      <c r="H332" s="166">
        <v>1628</v>
      </c>
      <c r="I332" s="167"/>
      <c r="L332" s="163"/>
      <c r="M332" s="168"/>
      <c r="T332" s="169"/>
      <c r="AT332" s="164" t="s">
        <v>143</v>
      </c>
      <c r="AU332" s="164" t="s">
        <v>90</v>
      </c>
      <c r="AV332" s="14" t="s">
        <v>137</v>
      </c>
      <c r="AW332" s="14" t="s">
        <v>36</v>
      </c>
      <c r="AX332" s="14" t="s">
        <v>88</v>
      </c>
      <c r="AY332" s="164" t="s">
        <v>130</v>
      </c>
    </row>
    <row r="333" spans="2:65" s="1" customFormat="1" ht="33" customHeight="1">
      <c r="B333" s="31"/>
      <c r="C333" s="131" t="s">
        <v>333</v>
      </c>
      <c r="D333" s="131" t="s">
        <v>132</v>
      </c>
      <c r="E333" s="132" t="s">
        <v>334</v>
      </c>
      <c r="F333" s="133" t="s">
        <v>335</v>
      </c>
      <c r="G333" s="134" t="s">
        <v>278</v>
      </c>
      <c r="H333" s="135">
        <v>1412.35</v>
      </c>
      <c r="I333" s="136"/>
      <c r="J333" s="137">
        <f>ROUND(I333*H333,2)</f>
        <v>0</v>
      </c>
      <c r="K333" s="133" t="s">
        <v>136</v>
      </c>
      <c r="L333" s="31"/>
      <c r="M333" s="138" t="s">
        <v>1</v>
      </c>
      <c r="N333" s="139" t="s">
        <v>45</v>
      </c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AR333" s="142" t="s">
        <v>137</v>
      </c>
      <c r="AT333" s="142" t="s">
        <v>132</v>
      </c>
      <c r="AU333" s="142" t="s">
        <v>90</v>
      </c>
      <c r="AY333" s="16" t="s">
        <v>130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6" t="s">
        <v>88</v>
      </c>
      <c r="BK333" s="143">
        <f>ROUND(I333*H333,2)</f>
        <v>0</v>
      </c>
      <c r="BL333" s="16" t="s">
        <v>137</v>
      </c>
      <c r="BM333" s="142" t="s">
        <v>336</v>
      </c>
    </row>
    <row r="334" spans="2:65" s="1" customFormat="1" ht="39">
      <c r="B334" s="31"/>
      <c r="D334" s="144" t="s">
        <v>139</v>
      </c>
      <c r="F334" s="145" t="s">
        <v>337</v>
      </c>
      <c r="I334" s="146"/>
      <c r="L334" s="31"/>
      <c r="M334" s="147"/>
      <c r="T334" s="55"/>
      <c r="AT334" s="16" t="s">
        <v>139</v>
      </c>
      <c r="AU334" s="16" t="s">
        <v>90</v>
      </c>
    </row>
    <row r="335" spans="2:65" s="1" customFormat="1" ht="11.25">
      <c r="B335" s="31"/>
      <c r="D335" s="148" t="s">
        <v>141</v>
      </c>
      <c r="F335" s="149" t="s">
        <v>338</v>
      </c>
      <c r="I335" s="146"/>
      <c r="L335" s="31"/>
      <c r="M335" s="147"/>
      <c r="T335" s="55"/>
      <c r="AT335" s="16" t="s">
        <v>141</v>
      </c>
      <c r="AU335" s="16" t="s">
        <v>90</v>
      </c>
    </row>
    <row r="336" spans="2:65" s="12" customFormat="1" ht="11.25">
      <c r="B336" s="150"/>
      <c r="D336" s="144" t="s">
        <v>143</v>
      </c>
      <c r="E336" s="151" t="s">
        <v>1</v>
      </c>
      <c r="F336" s="152" t="s">
        <v>144</v>
      </c>
      <c r="H336" s="151" t="s">
        <v>1</v>
      </c>
      <c r="I336" s="153"/>
      <c r="L336" s="150"/>
      <c r="M336" s="154"/>
      <c r="T336" s="155"/>
      <c r="AT336" s="151" t="s">
        <v>143</v>
      </c>
      <c r="AU336" s="151" t="s">
        <v>90</v>
      </c>
      <c r="AV336" s="12" t="s">
        <v>88</v>
      </c>
      <c r="AW336" s="12" t="s">
        <v>36</v>
      </c>
      <c r="AX336" s="12" t="s">
        <v>80</v>
      </c>
      <c r="AY336" s="151" t="s">
        <v>130</v>
      </c>
    </row>
    <row r="337" spans="2:65" s="12" customFormat="1" ht="11.25">
      <c r="B337" s="150"/>
      <c r="D337" s="144" t="s">
        <v>143</v>
      </c>
      <c r="E337" s="151" t="s">
        <v>1</v>
      </c>
      <c r="F337" s="152" t="s">
        <v>192</v>
      </c>
      <c r="H337" s="151" t="s">
        <v>1</v>
      </c>
      <c r="I337" s="153"/>
      <c r="L337" s="150"/>
      <c r="M337" s="154"/>
      <c r="T337" s="155"/>
      <c r="AT337" s="151" t="s">
        <v>143</v>
      </c>
      <c r="AU337" s="151" t="s">
        <v>90</v>
      </c>
      <c r="AV337" s="12" t="s">
        <v>88</v>
      </c>
      <c r="AW337" s="12" t="s">
        <v>36</v>
      </c>
      <c r="AX337" s="12" t="s">
        <v>80</v>
      </c>
      <c r="AY337" s="151" t="s">
        <v>130</v>
      </c>
    </row>
    <row r="338" spans="2:65" s="13" customFormat="1" ht="11.25">
      <c r="B338" s="156"/>
      <c r="D338" s="144" t="s">
        <v>143</v>
      </c>
      <c r="E338" s="157" t="s">
        <v>1</v>
      </c>
      <c r="F338" s="158" t="s">
        <v>339</v>
      </c>
      <c r="H338" s="159">
        <v>1398.6</v>
      </c>
      <c r="I338" s="160"/>
      <c r="L338" s="156"/>
      <c r="M338" s="161"/>
      <c r="T338" s="162"/>
      <c r="AT338" s="157" t="s">
        <v>143</v>
      </c>
      <c r="AU338" s="157" t="s">
        <v>90</v>
      </c>
      <c r="AV338" s="13" t="s">
        <v>90</v>
      </c>
      <c r="AW338" s="13" t="s">
        <v>36</v>
      </c>
      <c r="AX338" s="13" t="s">
        <v>80</v>
      </c>
      <c r="AY338" s="157" t="s">
        <v>130</v>
      </c>
    </row>
    <row r="339" spans="2:65" s="12" customFormat="1" ht="11.25">
      <c r="B339" s="150"/>
      <c r="D339" s="144" t="s">
        <v>143</v>
      </c>
      <c r="E339" s="151" t="s">
        <v>1</v>
      </c>
      <c r="F339" s="152" t="s">
        <v>291</v>
      </c>
      <c r="H339" s="151" t="s">
        <v>1</v>
      </c>
      <c r="I339" s="153"/>
      <c r="L339" s="150"/>
      <c r="M339" s="154"/>
      <c r="T339" s="155"/>
      <c r="AT339" s="151" t="s">
        <v>143</v>
      </c>
      <c r="AU339" s="151" t="s">
        <v>90</v>
      </c>
      <c r="AV339" s="12" t="s">
        <v>88</v>
      </c>
      <c r="AW339" s="12" t="s">
        <v>36</v>
      </c>
      <c r="AX339" s="12" t="s">
        <v>80</v>
      </c>
      <c r="AY339" s="151" t="s">
        <v>130</v>
      </c>
    </row>
    <row r="340" spans="2:65" s="13" customFormat="1" ht="11.25">
      <c r="B340" s="156"/>
      <c r="D340" s="144" t="s">
        <v>143</v>
      </c>
      <c r="E340" s="157" t="s">
        <v>1</v>
      </c>
      <c r="F340" s="158" t="s">
        <v>292</v>
      </c>
      <c r="H340" s="159">
        <v>13.75</v>
      </c>
      <c r="I340" s="160"/>
      <c r="L340" s="156"/>
      <c r="M340" s="161"/>
      <c r="T340" s="162"/>
      <c r="AT340" s="157" t="s">
        <v>143</v>
      </c>
      <c r="AU340" s="157" t="s">
        <v>90</v>
      </c>
      <c r="AV340" s="13" t="s">
        <v>90</v>
      </c>
      <c r="AW340" s="13" t="s">
        <v>36</v>
      </c>
      <c r="AX340" s="13" t="s">
        <v>80</v>
      </c>
      <c r="AY340" s="157" t="s">
        <v>130</v>
      </c>
    </row>
    <row r="341" spans="2:65" s="14" customFormat="1" ht="11.25">
      <c r="B341" s="163"/>
      <c r="D341" s="144" t="s">
        <v>143</v>
      </c>
      <c r="E341" s="164" t="s">
        <v>1</v>
      </c>
      <c r="F341" s="165" t="s">
        <v>147</v>
      </c>
      <c r="H341" s="166">
        <v>1412.35</v>
      </c>
      <c r="I341" s="167"/>
      <c r="L341" s="163"/>
      <c r="M341" s="168"/>
      <c r="T341" s="169"/>
      <c r="AT341" s="164" t="s">
        <v>143</v>
      </c>
      <c r="AU341" s="164" t="s">
        <v>90</v>
      </c>
      <c r="AV341" s="14" t="s">
        <v>137</v>
      </c>
      <c r="AW341" s="14" t="s">
        <v>36</v>
      </c>
      <c r="AX341" s="14" t="s">
        <v>88</v>
      </c>
      <c r="AY341" s="164" t="s">
        <v>130</v>
      </c>
    </row>
    <row r="342" spans="2:65" s="1" customFormat="1" ht="37.9" customHeight="1">
      <c r="B342" s="31"/>
      <c r="C342" s="131" t="s">
        <v>340</v>
      </c>
      <c r="D342" s="131" t="s">
        <v>132</v>
      </c>
      <c r="E342" s="132" t="s">
        <v>341</v>
      </c>
      <c r="F342" s="133" t="s">
        <v>342</v>
      </c>
      <c r="G342" s="134" t="s">
        <v>278</v>
      </c>
      <c r="H342" s="135">
        <v>310.8</v>
      </c>
      <c r="I342" s="136"/>
      <c r="J342" s="137">
        <f>ROUND(I342*H342,2)</f>
        <v>0</v>
      </c>
      <c r="K342" s="133" t="s">
        <v>136</v>
      </c>
      <c r="L342" s="31"/>
      <c r="M342" s="138" t="s">
        <v>1</v>
      </c>
      <c r="N342" s="139" t="s">
        <v>45</v>
      </c>
      <c r="P342" s="140">
        <f>O342*H342</f>
        <v>0</v>
      </c>
      <c r="Q342" s="140">
        <v>0</v>
      </c>
      <c r="R342" s="140">
        <f>Q342*H342</f>
        <v>0</v>
      </c>
      <c r="S342" s="140">
        <v>0</v>
      </c>
      <c r="T342" s="141">
        <f>S342*H342</f>
        <v>0</v>
      </c>
      <c r="AR342" s="142" t="s">
        <v>137</v>
      </c>
      <c r="AT342" s="142" t="s">
        <v>132</v>
      </c>
      <c r="AU342" s="142" t="s">
        <v>90</v>
      </c>
      <c r="AY342" s="16" t="s">
        <v>130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6" t="s">
        <v>88</v>
      </c>
      <c r="BK342" s="143">
        <f>ROUND(I342*H342,2)</f>
        <v>0</v>
      </c>
      <c r="BL342" s="16" t="s">
        <v>137</v>
      </c>
      <c r="BM342" s="142" t="s">
        <v>343</v>
      </c>
    </row>
    <row r="343" spans="2:65" s="1" customFormat="1" ht="39">
      <c r="B343" s="31"/>
      <c r="D343" s="144" t="s">
        <v>139</v>
      </c>
      <c r="F343" s="145" t="s">
        <v>344</v>
      </c>
      <c r="I343" s="146"/>
      <c r="L343" s="31"/>
      <c r="M343" s="147"/>
      <c r="T343" s="55"/>
      <c r="AT343" s="16" t="s">
        <v>139</v>
      </c>
      <c r="AU343" s="16" t="s">
        <v>90</v>
      </c>
    </row>
    <row r="344" spans="2:65" s="1" customFormat="1" ht="11.25">
      <c r="B344" s="31"/>
      <c r="D344" s="148" t="s">
        <v>141</v>
      </c>
      <c r="F344" s="149" t="s">
        <v>345</v>
      </c>
      <c r="I344" s="146"/>
      <c r="L344" s="31"/>
      <c r="M344" s="147"/>
      <c r="T344" s="55"/>
      <c r="AT344" s="16" t="s">
        <v>141</v>
      </c>
      <c r="AU344" s="16" t="s">
        <v>90</v>
      </c>
    </row>
    <row r="345" spans="2:65" s="12" customFormat="1" ht="11.25">
      <c r="B345" s="150"/>
      <c r="D345" s="144" t="s">
        <v>143</v>
      </c>
      <c r="E345" s="151" t="s">
        <v>1</v>
      </c>
      <c r="F345" s="152" t="s">
        <v>144</v>
      </c>
      <c r="H345" s="151" t="s">
        <v>1</v>
      </c>
      <c r="I345" s="153"/>
      <c r="L345" s="150"/>
      <c r="M345" s="154"/>
      <c r="T345" s="155"/>
      <c r="AT345" s="151" t="s">
        <v>143</v>
      </c>
      <c r="AU345" s="151" t="s">
        <v>90</v>
      </c>
      <c r="AV345" s="12" t="s">
        <v>88</v>
      </c>
      <c r="AW345" s="12" t="s">
        <v>36</v>
      </c>
      <c r="AX345" s="12" t="s">
        <v>80</v>
      </c>
      <c r="AY345" s="151" t="s">
        <v>130</v>
      </c>
    </row>
    <row r="346" spans="2:65" s="12" customFormat="1" ht="11.25">
      <c r="B346" s="150"/>
      <c r="D346" s="144" t="s">
        <v>143</v>
      </c>
      <c r="E346" s="151" t="s">
        <v>1</v>
      </c>
      <c r="F346" s="152" t="s">
        <v>192</v>
      </c>
      <c r="H346" s="151" t="s">
        <v>1</v>
      </c>
      <c r="I346" s="153"/>
      <c r="L346" s="150"/>
      <c r="M346" s="154"/>
      <c r="T346" s="155"/>
      <c r="AT346" s="151" t="s">
        <v>143</v>
      </c>
      <c r="AU346" s="151" t="s">
        <v>90</v>
      </c>
      <c r="AV346" s="12" t="s">
        <v>88</v>
      </c>
      <c r="AW346" s="12" t="s">
        <v>36</v>
      </c>
      <c r="AX346" s="12" t="s">
        <v>80</v>
      </c>
      <c r="AY346" s="151" t="s">
        <v>130</v>
      </c>
    </row>
    <row r="347" spans="2:65" s="13" customFormat="1" ht="11.25">
      <c r="B347" s="156"/>
      <c r="D347" s="144" t="s">
        <v>143</v>
      </c>
      <c r="E347" s="157" t="s">
        <v>1</v>
      </c>
      <c r="F347" s="158" t="s">
        <v>305</v>
      </c>
      <c r="H347" s="159">
        <v>310.8</v>
      </c>
      <c r="I347" s="160"/>
      <c r="L347" s="156"/>
      <c r="M347" s="161"/>
      <c r="T347" s="162"/>
      <c r="AT347" s="157" t="s">
        <v>143</v>
      </c>
      <c r="AU347" s="157" t="s">
        <v>90</v>
      </c>
      <c r="AV347" s="13" t="s">
        <v>90</v>
      </c>
      <c r="AW347" s="13" t="s">
        <v>36</v>
      </c>
      <c r="AX347" s="13" t="s">
        <v>80</v>
      </c>
      <c r="AY347" s="157" t="s">
        <v>130</v>
      </c>
    </row>
    <row r="348" spans="2:65" s="14" customFormat="1" ht="11.25">
      <c r="B348" s="163"/>
      <c r="D348" s="144" t="s">
        <v>143</v>
      </c>
      <c r="E348" s="164" t="s">
        <v>1</v>
      </c>
      <c r="F348" s="165" t="s">
        <v>147</v>
      </c>
      <c r="H348" s="166">
        <v>310.8</v>
      </c>
      <c r="I348" s="167"/>
      <c r="L348" s="163"/>
      <c r="M348" s="168"/>
      <c r="T348" s="169"/>
      <c r="AT348" s="164" t="s">
        <v>143</v>
      </c>
      <c r="AU348" s="164" t="s">
        <v>90</v>
      </c>
      <c r="AV348" s="14" t="s">
        <v>137</v>
      </c>
      <c r="AW348" s="14" t="s">
        <v>36</v>
      </c>
      <c r="AX348" s="14" t="s">
        <v>88</v>
      </c>
      <c r="AY348" s="164" t="s">
        <v>130</v>
      </c>
    </row>
    <row r="349" spans="2:65" s="1" customFormat="1" ht="24.2" customHeight="1">
      <c r="B349" s="31"/>
      <c r="C349" s="131" t="s">
        <v>346</v>
      </c>
      <c r="D349" s="131" t="s">
        <v>132</v>
      </c>
      <c r="E349" s="132" t="s">
        <v>347</v>
      </c>
      <c r="F349" s="133" t="s">
        <v>348</v>
      </c>
      <c r="G349" s="134" t="s">
        <v>349</v>
      </c>
      <c r="H349" s="135">
        <v>3446.3</v>
      </c>
      <c r="I349" s="136"/>
      <c r="J349" s="137">
        <f>ROUND(I349*H349,2)</f>
        <v>0</v>
      </c>
      <c r="K349" s="133" t="s">
        <v>136</v>
      </c>
      <c r="L349" s="31"/>
      <c r="M349" s="138" t="s">
        <v>1</v>
      </c>
      <c r="N349" s="139" t="s">
        <v>45</v>
      </c>
      <c r="P349" s="140">
        <f>O349*H349</f>
        <v>0</v>
      </c>
      <c r="Q349" s="140">
        <v>0</v>
      </c>
      <c r="R349" s="140">
        <f>Q349*H349</f>
        <v>0</v>
      </c>
      <c r="S349" s="140">
        <v>0</v>
      </c>
      <c r="T349" s="141">
        <f>S349*H349</f>
        <v>0</v>
      </c>
      <c r="AR349" s="142" t="s">
        <v>137</v>
      </c>
      <c r="AT349" s="142" t="s">
        <v>132</v>
      </c>
      <c r="AU349" s="142" t="s">
        <v>90</v>
      </c>
      <c r="AY349" s="16" t="s">
        <v>130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6" t="s">
        <v>88</v>
      </c>
      <c r="BK349" s="143">
        <f>ROUND(I349*H349,2)</f>
        <v>0</v>
      </c>
      <c r="BL349" s="16" t="s">
        <v>137</v>
      </c>
      <c r="BM349" s="142" t="s">
        <v>350</v>
      </c>
    </row>
    <row r="350" spans="2:65" s="1" customFormat="1" ht="29.25">
      <c r="B350" s="31"/>
      <c r="D350" s="144" t="s">
        <v>139</v>
      </c>
      <c r="F350" s="145" t="s">
        <v>351</v>
      </c>
      <c r="I350" s="146"/>
      <c r="L350" s="31"/>
      <c r="M350" s="147"/>
      <c r="T350" s="55"/>
      <c r="AT350" s="16" t="s">
        <v>139</v>
      </c>
      <c r="AU350" s="16" t="s">
        <v>90</v>
      </c>
    </row>
    <row r="351" spans="2:65" s="1" customFormat="1" ht="11.25">
      <c r="B351" s="31"/>
      <c r="D351" s="148" t="s">
        <v>141</v>
      </c>
      <c r="F351" s="149" t="s">
        <v>352</v>
      </c>
      <c r="I351" s="146"/>
      <c r="L351" s="31"/>
      <c r="M351" s="147"/>
      <c r="T351" s="55"/>
      <c r="AT351" s="16" t="s">
        <v>141</v>
      </c>
      <c r="AU351" s="16" t="s">
        <v>90</v>
      </c>
    </row>
    <row r="352" spans="2:65" s="13" customFormat="1" ht="11.25">
      <c r="B352" s="156"/>
      <c r="D352" s="144" t="s">
        <v>143</v>
      </c>
      <c r="E352" s="157" t="s">
        <v>1</v>
      </c>
      <c r="F352" s="158" t="s">
        <v>353</v>
      </c>
      <c r="H352" s="159">
        <v>1723.15</v>
      </c>
      <c r="I352" s="160"/>
      <c r="L352" s="156"/>
      <c r="M352" s="161"/>
      <c r="T352" s="162"/>
      <c r="AT352" s="157" t="s">
        <v>143</v>
      </c>
      <c r="AU352" s="157" t="s">
        <v>90</v>
      </c>
      <c r="AV352" s="13" t="s">
        <v>90</v>
      </c>
      <c r="AW352" s="13" t="s">
        <v>36</v>
      </c>
      <c r="AX352" s="13" t="s">
        <v>88</v>
      </c>
      <c r="AY352" s="157" t="s">
        <v>130</v>
      </c>
    </row>
    <row r="353" spans="2:65" s="13" customFormat="1" ht="11.25">
      <c r="B353" s="156"/>
      <c r="D353" s="144" t="s">
        <v>143</v>
      </c>
      <c r="F353" s="158" t="s">
        <v>354</v>
      </c>
      <c r="H353" s="159">
        <v>3446.3</v>
      </c>
      <c r="I353" s="160"/>
      <c r="L353" s="156"/>
      <c r="M353" s="161"/>
      <c r="T353" s="162"/>
      <c r="AT353" s="157" t="s">
        <v>143</v>
      </c>
      <c r="AU353" s="157" t="s">
        <v>90</v>
      </c>
      <c r="AV353" s="13" t="s">
        <v>90</v>
      </c>
      <c r="AW353" s="13" t="s">
        <v>4</v>
      </c>
      <c r="AX353" s="13" t="s">
        <v>88</v>
      </c>
      <c r="AY353" s="157" t="s">
        <v>130</v>
      </c>
    </row>
    <row r="354" spans="2:65" s="1" customFormat="1" ht="16.5" customHeight="1">
      <c r="B354" s="31"/>
      <c r="C354" s="131" t="s">
        <v>355</v>
      </c>
      <c r="D354" s="131" t="s">
        <v>132</v>
      </c>
      <c r="E354" s="132" t="s">
        <v>356</v>
      </c>
      <c r="F354" s="133" t="s">
        <v>357</v>
      </c>
      <c r="G354" s="134" t="s">
        <v>278</v>
      </c>
      <c r="H354" s="135">
        <v>1723.15</v>
      </c>
      <c r="I354" s="136"/>
      <c r="J354" s="137">
        <f>ROUND(I354*H354,2)</f>
        <v>0</v>
      </c>
      <c r="K354" s="133" t="s">
        <v>136</v>
      </c>
      <c r="L354" s="31"/>
      <c r="M354" s="138" t="s">
        <v>1</v>
      </c>
      <c r="N354" s="139" t="s">
        <v>45</v>
      </c>
      <c r="P354" s="140">
        <f>O354*H354</f>
        <v>0</v>
      </c>
      <c r="Q354" s="140">
        <v>0</v>
      </c>
      <c r="R354" s="140">
        <f>Q354*H354</f>
        <v>0</v>
      </c>
      <c r="S354" s="140">
        <v>0</v>
      </c>
      <c r="T354" s="141">
        <f>S354*H354</f>
        <v>0</v>
      </c>
      <c r="AR354" s="142" t="s">
        <v>137</v>
      </c>
      <c r="AT354" s="142" t="s">
        <v>132</v>
      </c>
      <c r="AU354" s="142" t="s">
        <v>90</v>
      </c>
      <c r="AY354" s="16" t="s">
        <v>130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6" t="s">
        <v>88</v>
      </c>
      <c r="BK354" s="143">
        <f>ROUND(I354*H354,2)</f>
        <v>0</v>
      </c>
      <c r="BL354" s="16" t="s">
        <v>137</v>
      </c>
      <c r="BM354" s="142" t="s">
        <v>358</v>
      </c>
    </row>
    <row r="355" spans="2:65" s="1" customFormat="1" ht="19.5">
      <c r="B355" s="31"/>
      <c r="D355" s="144" t="s">
        <v>139</v>
      </c>
      <c r="F355" s="145" t="s">
        <v>359</v>
      </c>
      <c r="I355" s="146"/>
      <c r="L355" s="31"/>
      <c r="M355" s="147"/>
      <c r="T355" s="55"/>
      <c r="AT355" s="16" t="s">
        <v>139</v>
      </c>
      <c r="AU355" s="16" t="s">
        <v>90</v>
      </c>
    </row>
    <row r="356" spans="2:65" s="1" customFormat="1" ht="11.25">
      <c r="B356" s="31"/>
      <c r="D356" s="148" t="s">
        <v>141</v>
      </c>
      <c r="F356" s="149" t="s">
        <v>360</v>
      </c>
      <c r="I356" s="146"/>
      <c r="L356" s="31"/>
      <c r="M356" s="147"/>
      <c r="T356" s="55"/>
      <c r="AT356" s="16" t="s">
        <v>141</v>
      </c>
      <c r="AU356" s="16" t="s">
        <v>90</v>
      </c>
    </row>
    <row r="357" spans="2:65" s="13" customFormat="1" ht="11.25">
      <c r="B357" s="156"/>
      <c r="D357" s="144" t="s">
        <v>143</v>
      </c>
      <c r="E357" s="157" t="s">
        <v>1</v>
      </c>
      <c r="F357" s="158" t="s">
        <v>353</v>
      </c>
      <c r="H357" s="159">
        <v>1723.15</v>
      </c>
      <c r="I357" s="160"/>
      <c r="L357" s="156"/>
      <c r="M357" s="161"/>
      <c r="T357" s="162"/>
      <c r="AT357" s="157" t="s">
        <v>143</v>
      </c>
      <c r="AU357" s="157" t="s">
        <v>90</v>
      </c>
      <c r="AV357" s="13" t="s">
        <v>90</v>
      </c>
      <c r="AW357" s="13" t="s">
        <v>36</v>
      </c>
      <c r="AX357" s="13" t="s">
        <v>88</v>
      </c>
      <c r="AY357" s="157" t="s">
        <v>130</v>
      </c>
    </row>
    <row r="358" spans="2:65" s="1" customFormat="1" ht="24.2" customHeight="1">
      <c r="B358" s="31"/>
      <c r="C358" s="131" t="s">
        <v>361</v>
      </c>
      <c r="D358" s="131" t="s">
        <v>132</v>
      </c>
      <c r="E358" s="132" t="s">
        <v>362</v>
      </c>
      <c r="F358" s="133" t="s">
        <v>363</v>
      </c>
      <c r="G358" s="134" t="s">
        <v>278</v>
      </c>
      <c r="H358" s="135">
        <v>1705.7739999999999</v>
      </c>
      <c r="I358" s="136"/>
      <c r="J358" s="137">
        <f>ROUND(I358*H358,2)</f>
        <v>0</v>
      </c>
      <c r="K358" s="133" t="s">
        <v>136</v>
      </c>
      <c r="L358" s="31"/>
      <c r="M358" s="138" t="s">
        <v>1</v>
      </c>
      <c r="N358" s="139" t="s">
        <v>45</v>
      </c>
      <c r="P358" s="140">
        <f>O358*H358</f>
        <v>0</v>
      </c>
      <c r="Q358" s="140">
        <v>0</v>
      </c>
      <c r="R358" s="140">
        <f>Q358*H358</f>
        <v>0</v>
      </c>
      <c r="S358" s="140">
        <v>0</v>
      </c>
      <c r="T358" s="141">
        <f>S358*H358</f>
        <v>0</v>
      </c>
      <c r="AR358" s="142" t="s">
        <v>137</v>
      </c>
      <c r="AT358" s="142" t="s">
        <v>132</v>
      </c>
      <c r="AU358" s="142" t="s">
        <v>90</v>
      </c>
      <c r="AY358" s="16" t="s">
        <v>130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6" t="s">
        <v>88</v>
      </c>
      <c r="BK358" s="143">
        <f>ROUND(I358*H358,2)</f>
        <v>0</v>
      </c>
      <c r="BL358" s="16" t="s">
        <v>137</v>
      </c>
      <c r="BM358" s="142" t="s">
        <v>364</v>
      </c>
    </row>
    <row r="359" spans="2:65" s="1" customFormat="1" ht="29.25">
      <c r="B359" s="31"/>
      <c r="D359" s="144" t="s">
        <v>139</v>
      </c>
      <c r="F359" s="145" t="s">
        <v>365</v>
      </c>
      <c r="I359" s="146"/>
      <c r="L359" s="31"/>
      <c r="M359" s="147"/>
      <c r="T359" s="55"/>
      <c r="AT359" s="16" t="s">
        <v>139</v>
      </c>
      <c r="AU359" s="16" t="s">
        <v>90</v>
      </c>
    </row>
    <row r="360" spans="2:65" s="1" customFormat="1" ht="11.25">
      <c r="B360" s="31"/>
      <c r="D360" s="148" t="s">
        <v>141</v>
      </c>
      <c r="F360" s="149" t="s">
        <v>366</v>
      </c>
      <c r="I360" s="146"/>
      <c r="L360" s="31"/>
      <c r="M360" s="147"/>
      <c r="T360" s="55"/>
      <c r="AT360" s="16" t="s">
        <v>141</v>
      </c>
      <c r="AU360" s="16" t="s">
        <v>90</v>
      </c>
    </row>
    <row r="361" spans="2:65" s="12" customFormat="1" ht="11.25">
      <c r="B361" s="150"/>
      <c r="D361" s="144" t="s">
        <v>143</v>
      </c>
      <c r="E361" s="151" t="s">
        <v>1</v>
      </c>
      <c r="F361" s="152" t="s">
        <v>144</v>
      </c>
      <c r="H361" s="151" t="s">
        <v>1</v>
      </c>
      <c r="I361" s="153"/>
      <c r="L361" s="150"/>
      <c r="M361" s="154"/>
      <c r="T361" s="155"/>
      <c r="AT361" s="151" t="s">
        <v>143</v>
      </c>
      <c r="AU361" s="151" t="s">
        <v>90</v>
      </c>
      <c r="AV361" s="12" t="s">
        <v>88</v>
      </c>
      <c r="AW361" s="12" t="s">
        <v>36</v>
      </c>
      <c r="AX361" s="12" t="s">
        <v>80</v>
      </c>
      <c r="AY361" s="151" t="s">
        <v>130</v>
      </c>
    </row>
    <row r="362" spans="2:65" s="12" customFormat="1" ht="11.25">
      <c r="B362" s="150"/>
      <c r="D362" s="144" t="s">
        <v>143</v>
      </c>
      <c r="E362" s="151" t="s">
        <v>1</v>
      </c>
      <c r="F362" s="152" t="s">
        <v>367</v>
      </c>
      <c r="H362" s="151" t="s">
        <v>1</v>
      </c>
      <c r="I362" s="153"/>
      <c r="L362" s="150"/>
      <c r="M362" s="154"/>
      <c r="T362" s="155"/>
      <c r="AT362" s="151" t="s">
        <v>143</v>
      </c>
      <c r="AU362" s="151" t="s">
        <v>90</v>
      </c>
      <c r="AV362" s="12" t="s">
        <v>88</v>
      </c>
      <c r="AW362" s="12" t="s">
        <v>36</v>
      </c>
      <c r="AX362" s="12" t="s">
        <v>80</v>
      </c>
      <c r="AY362" s="151" t="s">
        <v>130</v>
      </c>
    </row>
    <row r="363" spans="2:65" s="12" customFormat="1" ht="11.25">
      <c r="B363" s="150"/>
      <c r="D363" s="144" t="s">
        <v>143</v>
      </c>
      <c r="E363" s="151" t="s">
        <v>1</v>
      </c>
      <c r="F363" s="152" t="s">
        <v>192</v>
      </c>
      <c r="H363" s="151" t="s">
        <v>1</v>
      </c>
      <c r="I363" s="153"/>
      <c r="L363" s="150"/>
      <c r="M363" s="154"/>
      <c r="T363" s="155"/>
      <c r="AT363" s="151" t="s">
        <v>143</v>
      </c>
      <c r="AU363" s="151" t="s">
        <v>90</v>
      </c>
      <c r="AV363" s="12" t="s">
        <v>88</v>
      </c>
      <c r="AW363" s="12" t="s">
        <v>36</v>
      </c>
      <c r="AX363" s="12" t="s">
        <v>80</v>
      </c>
      <c r="AY363" s="151" t="s">
        <v>130</v>
      </c>
    </row>
    <row r="364" spans="2:65" s="13" customFormat="1" ht="11.25">
      <c r="B364" s="156"/>
      <c r="D364" s="144" t="s">
        <v>143</v>
      </c>
      <c r="E364" s="157" t="s">
        <v>1</v>
      </c>
      <c r="F364" s="158" t="s">
        <v>368</v>
      </c>
      <c r="H364" s="159">
        <v>1254.3489999999999</v>
      </c>
      <c r="I364" s="160"/>
      <c r="L364" s="156"/>
      <c r="M364" s="161"/>
      <c r="T364" s="162"/>
      <c r="AT364" s="157" t="s">
        <v>143</v>
      </c>
      <c r="AU364" s="157" t="s">
        <v>90</v>
      </c>
      <c r="AV364" s="13" t="s">
        <v>90</v>
      </c>
      <c r="AW364" s="13" t="s">
        <v>36</v>
      </c>
      <c r="AX364" s="13" t="s">
        <v>80</v>
      </c>
      <c r="AY364" s="157" t="s">
        <v>130</v>
      </c>
    </row>
    <row r="365" spans="2:65" s="12" customFormat="1" ht="11.25">
      <c r="B365" s="150"/>
      <c r="D365" s="144" t="s">
        <v>143</v>
      </c>
      <c r="E365" s="151" t="s">
        <v>1</v>
      </c>
      <c r="F365" s="152" t="s">
        <v>158</v>
      </c>
      <c r="H365" s="151" t="s">
        <v>1</v>
      </c>
      <c r="I365" s="153"/>
      <c r="L365" s="150"/>
      <c r="M365" s="154"/>
      <c r="T365" s="155"/>
      <c r="AT365" s="151" t="s">
        <v>143</v>
      </c>
      <c r="AU365" s="151" t="s">
        <v>90</v>
      </c>
      <c r="AV365" s="12" t="s">
        <v>88</v>
      </c>
      <c r="AW365" s="12" t="s">
        <v>36</v>
      </c>
      <c r="AX365" s="12" t="s">
        <v>80</v>
      </c>
      <c r="AY365" s="151" t="s">
        <v>130</v>
      </c>
    </row>
    <row r="366" spans="2:65" s="13" customFormat="1" ht="11.25">
      <c r="B366" s="156"/>
      <c r="D366" s="144" t="s">
        <v>143</v>
      </c>
      <c r="E366" s="157" t="s">
        <v>1</v>
      </c>
      <c r="F366" s="158" t="s">
        <v>369</v>
      </c>
      <c r="H366" s="159">
        <v>451.42500000000001</v>
      </c>
      <c r="I366" s="160"/>
      <c r="L366" s="156"/>
      <c r="M366" s="161"/>
      <c r="T366" s="162"/>
      <c r="AT366" s="157" t="s">
        <v>143</v>
      </c>
      <c r="AU366" s="157" t="s">
        <v>90</v>
      </c>
      <c r="AV366" s="13" t="s">
        <v>90</v>
      </c>
      <c r="AW366" s="13" t="s">
        <v>36</v>
      </c>
      <c r="AX366" s="13" t="s">
        <v>80</v>
      </c>
      <c r="AY366" s="157" t="s">
        <v>130</v>
      </c>
    </row>
    <row r="367" spans="2:65" s="14" customFormat="1" ht="11.25">
      <c r="B367" s="163"/>
      <c r="D367" s="144" t="s">
        <v>143</v>
      </c>
      <c r="E367" s="164" t="s">
        <v>1</v>
      </c>
      <c r="F367" s="165" t="s">
        <v>147</v>
      </c>
      <c r="H367" s="166">
        <v>1705.7739999999999</v>
      </c>
      <c r="I367" s="167"/>
      <c r="L367" s="163"/>
      <c r="M367" s="168"/>
      <c r="T367" s="169"/>
      <c r="AT367" s="164" t="s">
        <v>143</v>
      </c>
      <c r="AU367" s="164" t="s">
        <v>90</v>
      </c>
      <c r="AV367" s="14" t="s">
        <v>137</v>
      </c>
      <c r="AW367" s="14" t="s">
        <v>36</v>
      </c>
      <c r="AX367" s="14" t="s">
        <v>88</v>
      </c>
      <c r="AY367" s="164" t="s">
        <v>130</v>
      </c>
    </row>
    <row r="368" spans="2:65" s="1" customFormat="1" ht="16.5" customHeight="1">
      <c r="B368" s="31"/>
      <c r="C368" s="170" t="s">
        <v>370</v>
      </c>
      <c r="D368" s="170" t="s">
        <v>371</v>
      </c>
      <c r="E368" s="171" t="s">
        <v>372</v>
      </c>
      <c r="F368" s="172" t="s">
        <v>373</v>
      </c>
      <c r="G368" s="173" t="s">
        <v>349</v>
      </c>
      <c r="H368" s="174">
        <v>3411.5479999999998</v>
      </c>
      <c r="I368" s="175"/>
      <c r="J368" s="176">
        <f>ROUND(I368*H368,2)</f>
        <v>0</v>
      </c>
      <c r="K368" s="172" t="s">
        <v>136</v>
      </c>
      <c r="L368" s="177"/>
      <c r="M368" s="178" t="s">
        <v>1</v>
      </c>
      <c r="N368" s="179" t="s">
        <v>45</v>
      </c>
      <c r="P368" s="140">
        <f>O368*H368</f>
        <v>0</v>
      </c>
      <c r="Q368" s="140">
        <v>1</v>
      </c>
      <c r="R368" s="140">
        <f>Q368*H368</f>
        <v>3411.5479999999998</v>
      </c>
      <c r="S368" s="140">
        <v>0</v>
      </c>
      <c r="T368" s="141">
        <f>S368*H368</f>
        <v>0</v>
      </c>
      <c r="AR368" s="142" t="s">
        <v>204</v>
      </c>
      <c r="AT368" s="142" t="s">
        <v>371</v>
      </c>
      <c r="AU368" s="142" t="s">
        <v>90</v>
      </c>
      <c r="AY368" s="16" t="s">
        <v>130</v>
      </c>
      <c r="BE368" s="143">
        <f>IF(N368="základní",J368,0)</f>
        <v>0</v>
      </c>
      <c r="BF368" s="143">
        <f>IF(N368="snížená",J368,0)</f>
        <v>0</v>
      </c>
      <c r="BG368" s="143">
        <f>IF(N368="zákl. přenesená",J368,0)</f>
        <v>0</v>
      </c>
      <c r="BH368" s="143">
        <f>IF(N368="sníž. přenesená",J368,0)</f>
        <v>0</v>
      </c>
      <c r="BI368" s="143">
        <f>IF(N368="nulová",J368,0)</f>
        <v>0</v>
      </c>
      <c r="BJ368" s="16" t="s">
        <v>88</v>
      </c>
      <c r="BK368" s="143">
        <f>ROUND(I368*H368,2)</f>
        <v>0</v>
      </c>
      <c r="BL368" s="16" t="s">
        <v>137</v>
      </c>
      <c r="BM368" s="142" t="s">
        <v>374</v>
      </c>
    </row>
    <row r="369" spans="2:65" s="1" customFormat="1" ht="11.25">
      <c r="B369" s="31"/>
      <c r="D369" s="144" t="s">
        <v>139</v>
      </c>
      <c r="F369" s="145" t="s">
        <v>373</v>
      </c>
      <c r="I369" s="146"/>
      <c r="L369" s="31"/>
      <c r="M369" s="147"/>
      <c r="T369" s="55"/>
      <c r="AT369" s="16" t="s">
        <v>139</v>
      </c>
      <c r="AU369" s="16" t="s">
        <v>90</v>
      </c>
    </row>
    <row r="370" spans="2:65" s="13" customFormat="1" ht="11.25">
      <c r="B370" s="156"/>
      <c r="D370" s="144" t="s">
        <v>143</v>
      </c>
      <c r="F370" s="158" t="s">
        <v>375</v>
      </c>
      <c r="H370" s="159">
        <v>3411.5479999999998</v>
      </c>
      <c r="I370" s="160"/>
      <c r="L370" s="156"/>
      <c r="M370" s="161"/>
      <c r="T370" s="162"/>
      <c r="AT370" s="157" t="s">
        <v>143</v>
      </c>
      <c r="AU370" s="157" t="s">
        <v>90</v>
      </c>
      <c r="AV370" s="13" t="s">
        <v>90</v>
      </c>
      <c r="AW370" s="13" t="s">
        <v>4</v>
      </c>
      <c r="AX370" s="13" t="s">
        <v>88</v>
      </c>
      <c r="AY370" s="157" t="s">
        <v>130</v>
      </c>
    </row>
    <row r="371" spans="2:65" s="1" customFormat="1" ht="24.2" customHeight="1">
      <c r="B371" s="31"/>
      <c r="C371" s="131" t="s">
        <v>376</v>
      </c>
      <c r="D371" s="131" t="s">
        <v>132</v>
      </c>
      <c r="E371" s="132" t="s">
        <v>377</v>
      </c>
      <c r="F371" s="133" t="s">
        <v>378</v>
      </c>
      <c r="G371" s="134" t="s">
        <v>278</v>
      </c>
      <c r="H371" s="135">
        <v>337.43099999999998</v>
      </c>
      <c r="I371" s="136"/>
      <c r="J371" s="137">
        <f>ROUND(I371*H371,2)</f>
        <v>0</v>
      </c>
      <c r="K371" s="133" t="s">
        <v>136</v>
      </c>
      <c r="L371" s="31"/>
      <c r="M371" s="138" t="s">
        <v>1</v>
      </c>
      <c r="N371" s="139" t="s">
        <v>45</v>
      </c>
      <c r="P371" s="140">
        <f>O371*H371</f>
        <v>0</v>
      </c>
      <c r="Q371" s="140">
        <v>0</v>
      </c>
      <c r="R371" s="140">
        <f>Q371*H371</f>
        <v>0</v>
      </c>
      <c r="S371" s="140">
        <v>0</v>
      </c>
      <c r="T371" s="141">
        <f>S371*H371</f>
        <v>0</v>
      </c>
      <c r="AR371" s="142" t="s">
        <v>137</v>
      </c>
      <c r="AT371" s="142" t="s">
        <v>132</v>
      </c>
      <c r="AU371" s="142" t="s">
        <v>90</v>
      </c>
      <c r="AY371" s="16" t="s">
        <v>130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6" t="s">
        <v>88</v>
      </c>
      <c r="BK371" s="143">
        <f>ROUND(I371*H371,2)</f>
        <v>0</v>
      </c>
      <c r="BL371" s="16" t="s">
        <v>137</v>
      </c>
      <c r="BM371" s="142" t="s">
        <v>379</v>
      </c>
    </row>
    <row r="372" spans="2:65" s="1" customFormat="1" ht="11.25">
      <c r="B372" s="31"/>
      <c r="D372" s="144" t="s">
        <v>139</v>
      </c>
      <c r="F372" s="145" t="s">
        <v>378</v>
      </c>
      <c r="I372" s="146"/>
      <c r="L372" s="31"/>
      <c r="M372" s="147"/>
      <c r="T372" s="55"/>
      <c r="AT372" s="16" t="s">
        <v>139</v>
      </c>
      <c r="AU372" s="16" t="s">
        <v>90</v>
      </c>
    </row>
    <row r="373" spans="2:65" s="1" customFormat="1" ht="11.25">
      <c r="B373" s="31"/>
      <c r="D373" s="148" t="s">
        <v>141</v>
      </c>
      <c r="F373" s="149" t="s">
        <v>380</v>
      </c>
      <c r="I373" s="146"/>
      <c r="L373" s="31"/>
      <c r="M373" s="147"/>
      <c r="T373" s="55"/>
      <c r="AT373" s="16" t="s">
        <v>141</v>
      </c>
      <c r="AU373" s="16" t="s">
        <v>90</v>
      </c>
    </row>
    <row r="374" spans="2:65" s="12" customFormat="1" ht="11.25">
      <c r="B374" s="150"/>
      <c r="D374" s="144" t="s">
        <v>143</v>
      </c>
      <c r="E374" s="151" t="s">
        <v>1</v>
      </c>
      <c r="F374" s="152" t="s">
        <v>144</v>
      </c>
      <c r="H374" s="151" t="s">
        <v>1</v>
      </c>
      <c r="I374" s="153"/>
      <c r="L374" s="150"/>
      <c r="M374" s="154"/>
      <c r="T374" s="155"/>
      <c r="AT374" s="151" t="s">
        <v>143</v>
      </c>
      <c r="AU374" s="151" t="s">
        <v>90</v>
      </c>
      <c r="AV374" s="12" t="s">
        <v>88</v>
      </c>
      <c r="AW374" s="12" t="s">
        <v>36</v>
      </c>
      <c r="AX374" s="12" t="s">
        <v>80</v>
      </c>
      <c r="AY374" s="151" t="s">
        <v>130</v>
      </c>
    </row>
    <row r="375" spans="2:65" s="12" customFormat="1" ht="11.25">
      <c r="B375" s="150"/>
      <c r="D375" s="144" t="s">
        <v>143</v>
      </c>
      <c r="E375" s="151" t="s">
        <v>1</v>
      </c>
      <c r="F375" s="152" t="s">
        <v>192</v>
      </c>
      <c r="H375" s="151" t="s">
        <v>1</v>
      </c>
      <c r="I375" s="153"/>
      <c r="L375" s="150"/>
      <c r="M375" s="154"/>
      <c r="T375" s="155"/>
      <c r="AT375" s="151" t="s">
        <v>143</v>
      </c>
      <c r="AU375" s="151" t="s">
        <v>90</v>
      </c>
      <c r="AV375" s="12" t="s">
        <v>88</v>
      </c>
      <c r="AW375" s="12" t="s">
        <v>36</v>
      </c>
      <c r="AX375" s="12" t="s">
        <v>80</v>
      </c>
      <c r="AY375" s="151" t="s">
        <v>130</v>
      </c>
    </row>
    <row r="376" spans="2:65" s="13" customFormat="1" ht="11.25">
      <c r="B376" s="156"/>
      <c r="D376" s="144" t="s">
        <v>143</v>
      </c>
      <c r="E376" s="157" t="s">
        <v>1</v>
      </c>
      <c r="F376" s="158" t="s">
        <v>381</v>
      </c>
      <c r="H376" s="159">
        <v>334.40600000000001</v>
      </c>
      <c r="I376" s="160"/>
      <c r="L376" s="156"/>
      <c r="M376" s="161"/>
      <c r="T376" s="162"/>
      <c r="AT376" s="157" t="s">
        <v>143</v>
      </c>
      <c r="AU376" s="157" t="s">
        <v>90</v>
      </c>
      <c r="AV376" s="13" t="s">
        <v>90</v>
      </c>
      <c r="AW376" s="13" t="s">
        <v>36</v>
      </c>
      <c r="AX376" s="13" t="s">
        <v>80</v>
      </c>
      <c r="AY376" s="157" t="s">
        <v>130</v>
      </c>
    </row>
    <row r="377" spans="2:65" s="12" customFormat="1" ht="11.25">
      <c r="B377" s="150"/>
      <c r="D377" s="144" t="s">
        <v>143</v>
      </c>
      <c r="E377" s="151" t="s">
        <v>1</v>
      </c>
      <c r="F377" s="152" t="s">
        <v>291</v>
      </c>
      <c r="H377" s="151" t="s">
        <v>1</v>
      </c>
      <c r="I377" s="153"/>
      <c r="L377" s="150"/>
      <c r="M377" s="154"/>
      <c r="T377" s="155"/>
      <c r="AT377" s="151" t="s">
        <v>143</v>
      </c>
      <c r="AU377" s="151" t="s">
        <v>90</v>
      </c>
      <c r="AV377" s="12" t="s">
        <v>88</v>
      </c>
      <c r="AW377" s="12" t="s">
        <v>36</v>
      </c>
      <c r="AX377" s="12" t="s">
        <v>80</v>
      </c>
      <c r="AY377" s="151" t="s">
        <v>130</v>
      </c>
    </row>
    <row r="378" spans="2:65" s="13" customFormat="1" ht="11.25">
      <c r="B378" s="156"/>
      <c r="D378" s="144" t="s">
        <v>143</v>
      </c>
      <c r="E378" s="157" t="s">
        <v>1</v>
      </c>
      <c r="F378" s="158" t="s">
        <v>382</v>
      </c>
      <c r="H378" s="159">
        <v>3.0249999999999999</v>
      </c>
      <c r="I378" s="160"/>
      <c r="L378" s="156"/>
      <c r="M378" s="161"/>
      <c r="T378" s="162"/>
      <c r="AT378" s="157" t="s">
        <v>143</v>
      </c>
      <c r="AU378" s="157" t="s">
        <v>90</v>
      </c>
      <c r="AV378" s="13" t="s">
        <v>90</v>
      </c>
      <c r="AW378" s="13" t="s">
        <v>36</v>
      </c>
      <c r="AX378" s="13" t="s">
        <v>80</v>
      </c>
      <c r="AY378" s="157" t="s">
        <v>130</v>
      </c>
    </row>
    <row r="379" spans="2:65" s="14" customFormat="1" ht="11.25">
      <c r="B379" s="163"/>
      <c r="D379" s="144" t="s">
        <v>143</v>
      </c>
      <c r="E379" s="164" t="s">
        <v>1</v>
      </c>
      <c r="F379" s="165" t="s">
        <v>147</v>
      </c>
      <c r="H379" s="166">
        <v>337.43099999999998</v>
      </c>
      <c r="I379" s="167"/>
      <c r="L379" s="163"/>
      <c r="M379" s="168"/>
      <c r="T379" s="169"/>
      <c r="AT379" s="164" t="s">
        <v>143</v>
      </c>
      <c r="AU379" s="164" t="s">
        <v>90</v>
      </c>
      <c r="AV379" s="14" t="s">
        <v>137</v>
      </c>
      <c r="AW379" s="14" t="s">
        <v>36</v>
      </c>
      <c r="AX379" s="14" t="s">
        <v>88</v>
      </c>
      <c r="AY379" s="164" t="s">
        <v>130</v>
      </c>
    </row>
    <row r="380" spans="2:65" s="1" customFormat="1" ht="16.5" customHeight="1">
      <c r="B380" s="31"/>
      <c r="C380" s="170" t="s">
        <v>383</v>
      </c>
      <c r="D380" s="170" t="s">
        <v>371</v>
      </c>
      <c r="E380" s="171" t="s">
        <v>384</v>
      </c>
      <c r="F380" s="172" t="s">
        <v>385</v>
      </c>
      <c r="G380" s="173" t="s">
        <v>349</v>
      </c>
      <c r="H380" s="174">
        <v>674.86199999999997</v>
      </c>
      <c r="I380" s="175"/>
      <c r="J380" s="176">
        <f>ROUND(I380*H380,2)</f>
        <v>0</v>
      </c>
      <c r="K380" s="172" t="s">
        <v>136</v>
      </c>
      <c r="L380" s="177"/>
      <c r="M380" s="178" t="s">
        <v>1</v>
      </c>
      <c r="N380" s="179" t="s">
        <v>45</v>
      </c>
      <c r="P380" s="140">
        <f>O380*H380</f>
        <v>0</v>
      </c>
      <c r="Q380" s="140">
        <v>1</v>
      </c>
      <c r="R380" s="140">
        <f>Q380*H380</f>
        <v>674.86199999999997</v>
      </c>
      <c r="S380" s="140">
        <v>0</v>
      </c>
      <c r="T380" s="141">
        <f>S380*H380</f>
        <v>0</v>
      </c>
      <c r="AR380" s="142" t="s">
        <v>204</v>
      </c>
      <c r="AT380" s="142" t="s">
        <v>371</v>
      </c>
      <c r="AU380" s="142" t="s">
        <v>90</v>
      </c>
      <c r="AY380" s="16" t="s">
        <v>130</v>
      </c>
      <c r="BE380" s="143">
        <f>IF(N380="základní",J380,0)</f>
        <v>0</v>
      </c>
      <c r="BF380" s="143">
        <f>IF(N380="snížená",J380,0)</f>
        <v>0</v>
      </c>
      <c r="BG380" s="143">
        <f>IF(N380="zákl. přenesená",J380,0)</f>
        <v>0</v>
      </c>
      <c r="BH380" s="143">
        <f>IF(N380="sníž. přenesená",J380,0)</f>
        <v>0</v>
      </c>
      <c r="BI380" s="143">
        <f>IF(N380="nulová",J380,0)</f>
        <v>0</v>
      </c>
      <c r="BJ380" s="16" t="s">
        <v>88</v>
      </c>
      <c r="BK380" s="143">
        <f>ROUND(I380*H380,2)</f>
        <v>0</v>
      </c>
      <c r="BL380" s="16" t="s">
        <v>137</v>
      </c>
      <c r="BM380" s="142" t="s">
        <v>386</v>
      </c>
    </row>
    <row r="381" spans="2:65" s="1" customFormat="1" ht="11.25">
      <c r="B381" s="31"/>
      <c r="D381" s="144" t="s">
        <v>139</v>
      </c>
      <c r="F381" s="145" t="s">
        <v>385</v>
      </c>
      <c r="I381" s="146"/>
      <c r="L381" s="31"/>
      <c r="M381" s="147"/>
      <c r="T381" s="55"/>
      <c r="AT381" s="16" t="s">
        <v>139</v>
      </c>
      <c r="AU381" s="16" t="s">
        <v>90</v>
      </c>
    </row>
    <row r="382" spans="2:65" s="13" customFormat="1" ht="11.25">
      <c r="B382" s="156"/>
      <c r="D382" s="144" t="s">
        <v>143</v>
      </c>
      <c r="F382" s="158" t="s">
        <v>387</v>
      </c>
      <c r="H382" s="159">
        <v>674.86199999999997</v>
      </c>
      <c r="I382" s="160"/>
      <c r="L382" s="156"/>
      <c r="M382" s="161"/>
      <c r="T382" s="162"/>
      <c r="AT382" s="157" t="s">
        <v>143</v>
      </c>
      <c r="AU382" s="157" t="s">
        <v>90</v>
      </c>
      <c r="AV382" s="13" t="s">
        <v>90</v>
      </c>
      <c r="AW382" s="13" t="s">
        <v>4</v>
      </c>
      <c r="AX382" s="13" t="s">
        <v>88</v>
      </c>
      <c r="AY382" s="157" t="s">
        <v>130</v>
      </c>
    </row>
    <row r="383" spans="2:65" s="1" customFormat="1" ht="24.2" customHeight="1">
      <c r="B383" s="31"/>
      <c r="C383" s="131" t="s">
        <v>388</v>
      </c>
      <c r="D383" s="131" t="s">
        <v>132</v>
      </c>
      <c r="E383" s="132" t="s">
        <v>389</v>
      </c>
      <c r="F383" s="133" t="s">
        <v>390</v>
      </c>
      <c r="G383" s="134" t="s">
        <v>135</v>
      </c>
      <c r="H383" s="135">
        <v>114</v>
      </c>
      <c r="I383" s="136"/>
      <c r="J383" s="137">
        <f>ROUND(I383*H383,2)</f>
        <v>0</v>
      </c>
      <c r="K383" s="133" t="s">
        <v>136</v>
      </c>
      <c r="L383" s="31"/>
      <c r="M383" s="138" t="s">
        <v>1</v>
      </c>
      <c r="N383" s="139" t="s">
        <v>45</v>
      </c>
      <c r="P383" s="140">
        <f>O383*H383</f>
        <v>0</v>
      </c>
      <c r="Q383" s="140">
        <v>0</v>
      </c>
      <c r="R383" s="140">
        <f>Q383*H383</f>
        <v>0</v>
      </c>
      <c r="S383" s="140">
        <v>0</v>
      </c>
      <c r="T383" s="141">
        <f>S383*H383</f>
        <v>0</v>
      </c>
      <c r="AR383" s="142" t="s">
        <v>137</v>
      </c>
      <c r="AT383" s="142" t="s">
        <v>132</v>
      </c>
      <c r="AU383" s="142" t="s">
        <v>90</v>
      </c>
      <c r="AY383" s="16" t="s">
        <v>130</v>
      </c>
      <c r="BE383" s="143">
        <f>IF(N383="základní",J383,0)</f>
        <v>0</v>
      </c>
      <c r="BF383" s="143">
        <f>IF(N383="snížená",J383,0)</f>
        <v>0</v>
      </c>
      <c r="BG383" s="143">
        <f>IF(N383="zákl. přenesená",J383,0)</f>
        <v>0</v>
      </c>
      <c r="BH383" s="143">
        <f>IF(N383="sníž. přenesená",J383,0)</f>
        <v>0</v>
      </c>
      <c r="BI383" s="143">
        <f>IF(N383="nulová",J383,0)</f>
        <v>0</v>
      </c>
      <c r="BJ383" s="16" t="s">
        <v>88</v>
      </c>
      <c r="BK383" s="143">
        <f>ROUND(I383*H383,2)</f>
        <v>0</v>
      </c>
      <c r="BL383" s="16" t="s">
        <v>137</v>
      </c>
      <c r="BM383" s="142" t="s">
        <v>391</v>
      </c>
    </row>
    <row r="384" spans="2:65" s="1" customFormat="1" ht="19.5">
      <c r="B384" s="31"/>
      <c r="D384" s="144" t="s">
        <v>139</v>
      </c>
      <c r="F384" s="145" t="s">
        <v>392</v>
      </c>
      <c r="I384" s="146"/>
      <c r="L384" s="31"/>
      <c r="M384" s="147"/>
      <c r="T384" s="55"/>
      <c r="AT384" s="16" t="s">
        <v>139</v>
      </c>
      <c r="AU384" s="16" t="s">
        <v>90</v>
      </c>
    </row>
    <row r="385" spans="2:65" s="1" customFormat="1" ht="11.25">
      <c r="B385" s="31"/>
      <c r="D385" s="148" t="s">
        <v>141</v>
      </c>
      <c r="F385" s="149" t="s">
        <v>393</v>
      </c>
      <c r="I385" s="146"/>
      <c r="L385" s="31"/>
      <c r="M385" s="147"/>
      <c r="T385" s="55"/>
      <c r="AT385" s="16" t="s">
        <v>141</v>
      </c>
      <c r="AU385" s="16" t="s">
        <v>90</v>
      </c>
    </row>
    <row r="386" spans="2:65" s="12" customFormat="1" ht="11.25">
      <c r="B386" s="150"/>
      <c r="D386" s="144" t="s">
        <v>143</v>
      </c>
      <c r="E386" s="151" t="s">
        <v>1</v>
      </c>
      <c r="F386" s="152" t="s">
        <v>273</v>
      </c>
      <c r="H386" s="151" t="s">
        <v>1</v>
      </c>
      <c r="I386" s="153"/>
      <c r="L386" s="150"/>
      <c r="M386" s="154"/>
      <c r="T386" s="155"/>
      <c r="AT386" s="151" t="s">
        <v>143</v>
      </c>
      <c r="AU386" s="151" t="s">
        <v>90</v>
      </c>
      <c r="AV386" s="12" t="s">
        <v>88</v>
      </c>
      <c r="AW386" s="12" t="s">
        <v>36</v>
      </c>
      <c r="AX386" s="12" t="s">
        <v>80</v>
      </c>
      <c r="AY386" s="151" t="s">
        <v>130</v>
      </c>
    </row>
    <row r="387" spans="2:65" s="12" customFormat="1" ht="11.25">
      <c r="B387" s="150"/>
      <c r="D387" s="144" t="s">
        <v>143</v>
      </c>
      <c r="E387" s="151" t="s">
        <v>1</v>
      </c>
      <c r="F387" s="152" t="s">
        <v>192</v>
      </c>
      <c r="H387" s="151" t="s">
        <v>1</v>
      </c>
      <c r="I387" s="153"/>
      <c r="L387" s="150"/>
      <c r="M387" s="154"/>
      <c r="T387" s="155"/>
      <c r="AT387" s="151" t="s">
        <v>143</v>
      </c>
      <c r="AU387" s="151" t="s">
        <v>90</v>
      </c>
      <c r="AV387" s="12" t="s">
        <v>88</v>
      </c>
      <c r="AW387" s="12" t="s">
        <v>36</v>
      </c>
      <c r="AX387" s="12" t="s">
        <v>80</v>
      </c>
      <c r="AY387" s="151" t="s">
        <v>130</v>
      </c>
    </row>
    <row r="388" spans="2:65" s="13" customFormat="1" ht="11.25">
      <c r="B388" s="156"/>
      <c r="D388" s="144" t="s">
        <v>143</v>
      </c>
      <c r="E388" s="157" t="s">
        <v>1</v>
      </c>
      <c r="F388" s="158" t="s">
        <v>274</v>
      </c>
      <c r="H388" s="159">
        <v>114</v>
      </c>
      <c r="I388" s="160"/>
      <c r="L388" s="156"/>
      <c r="M388" s="161"/>
      <c r="T388" s="162"/>
      <c r="AT388" s="157" t="s">
        <v>143</v>
      </c>
      <c r="AU388" s="157" t="s">
        <v>90</v>
      </c>
      <c r="AV388" s="13" t="s">
        <v>90</v>
      </c>
      <c r="AW388" s="13" t="s">
        <v>36</v>
      </c>
      <c r="AX388" s="13" t="s">
        <v>80</v>
      </c>
      <c r="AY388" s="157" t="s">
        <v>130</v>
      </c>
    </row>
    <row r="389" spans="2:65" s="14" customFormat="1" ht="11.25">
      <c r="B389" s="163"/>
      <c r="D389" s="144" t="s">
        <v>143</v>
      </c>
      <c r="E389" s="164" t="s">
        <v>1</v>
      </c>
      <c r="F389" s="165" t="s">
        <v>147</v>
      </c>
      <c r="H389" s="166">
        <v>114</v>
      </c>
      <c r="I389" s="167"/>
      <c r="L389" s="163"/>
      <c r="M389" s="168"/>
      <c r="T389" s="169"/>
      <c r="AT389" s="164" t="s">
        <v>143</v>
      </c>
      <c r="AU389" s="164" t="s">
        <v>90</v>
      </c>
      <c r="AV389" s="14" t="s">
        <v>137</v>
      </c>
      <c r="AW389" s="14" t="s">
        <v>36</v>
      </c>
      <c r="AX389" s="14" t="s">
        <v>88</v>
      </c>
      <c r="AY389" s="164" t="s">
        <v>130</v>
      </c>
    </row>
    <row r="390" spans="2:65" s="1" customFormat="1" ht="24.2" customHeight="1">
      <c r="B390" s="31"/>
      <c r="C390" s="131" t="s">
        <v>394</v>
      </c>
      <c r="D390" s="131" t="s">
        <v>132</v>
      </c>
      <c r="E390" s="132" t="s">
        <v>395</v>
      </c>
      <c r="F390" s="133" t="s">
        <v>396</v>
      </c>
      <c r="G390" s="134" t="s">
        <v>135</v>
      </c>
      <c r="H390" s="135">
        <v>114</v>
      </c>
      <c r="I390" s="136"/>
      <c r="J390" s="137">
        <f>ROUND(I390*H390,2)</f>
        <v>0</v>
      </c>
      <c r="K390" s="133" t="s">
        <v>136</v>
      </c>
      <c r="L390" s="31"/>
      <c r="M390" s="138" t="s">
        <v>1</v>
      </c>
      <c r="N390" s="139" t="s">
        <v>45</v>
      </c>
      <c r="P390" s="140">
        <f>O390*H390</f>
        <v>0</v>
      </c>
      <c r="Q390" s="140">
        <v>0</v>
      </c>
      <c r="R390" s="140">
        <f>Q390*H390</f>
        <v>0</v>
      </c>
      <c r="S390" s="140">
        <v>0</v>
      </c>
      <c r="T390" s="141">
        <f>S390*H390</f>
        <v>0</v>
      </c>
      <c r="AR390" s="142" t="s">
        <v>137</v>
      </c>
      <c r="AT390" s="142" t="s">
        <v>132</v>
      </c>
      <c r="AU390" s="142" t="s">
        <v>90</v>
      </c>
      <c r="AY390" s="16" t="s">
        <v>130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6" t="s">
        <v>88</v>
      </c>
      <c r="BK390" s="143">
        <f>ROUND(I390*H390,2)</f>
        <v>0</v>
      </c>
      <c r="BL390" s="16" t="s">
        <v>137</v>
      </c>
      <c r="BM390" s="142" t="s">
        <v>397</v>
      </c>
    </row>
    <row r="391" spans="2:65" s="1" customFormat="1" ht="19.5">
      <c r="B391" s="31"/>
      <c r="D391" s="144" t="s">
        <v>139</v>
      </c>
      <c r="F391" s="145" t="s">
        <v>396</v>
      </c>
      <c r="I391" s="146"/>
      <c r="L391" s="31"/>
      <c r="M391" s="147"/>
      <c r="T391" s="55"/>
      <c r="AT391" s="16" t="s">
        <v>139</v>
      </c>
      <c r="AU391" s="16" t="s">
        <v>90</v>
      </c>
    </row>
    <row r="392" spans="2:65" s="1" customFormat="1" ht="11.25">
      <c r="B392" s="31"/>
      <c r="D392" s="148" t="s">
        <v>141</v>
      </c>
      <c r="F392" s="149" t="s">
        <v>398</v>
      </c>
      <c r="I392" s="146"/>
      <c r="L392" s="31"/>
      <c r="M392" s="147"/>
      <c r="T392" s="55"/>
      <c r="AT392" s="16" t="s">
        <v>141</v>
      </c>
      <c r="AU392" s="16" t="s">
        <v>90</v>
      </c>
    </row>
    <row r="393" spans="2:65" s="12" customFormat="1" ht="11.25">
      <c r="B393" s="150"/>
      <c r="D393" s="144" t="s">
        <v>143</v>
      </c>
      <c r="E393" s="151" t="s">
        <v>1</v>
      </c>
      <c r="F393" s="152" t="s">
        <v>273</v>
      </c>
      <c r="H393" s="151" t="s">
        <v>1</v>
      </c>
      <c r="I393" s="153"/>
      <c r="L393" s="150"/>
      <c r="M393" s="154"/>
      <c r="T393" s="155"/>
      <c r="AT393" s="151" t="s">
        <v>143</v>
      </c>
      <c r="AU393" s="151" t="s">
        <v>90</v>
      </c>
      <c r="AV393" s="12" t="s">
        <v>88</v>
      </c>
      <c r="AW393" s="12" t="s">
        <v>36</v>
      </c>
      <c r="AX393" s="12" t="s">
        <v>80</v>
      </c>
      <c r="AY393" s="151" t="s">
        <v>130</v>
      </c>
    </row>
    <row r="394" spans="2:65" s="12" customFormat="1" ht="11.25">
      <c r="B394" s="150"/>
      <c r="D394" s="144" t="s">
        <v>143</v>
      </c>
      <c r="E394" s="151" t="s">
        <v>1</v>
      </c>
      <c r="F394" s="152" t="s">
        <v>192</v>
      </c>
      <c r="H394" s="151" t="s">
        <v>1</v>
      </c>
      <c r="I394" s="153"/>
      <c r="L394" s="150"/>
      <c r="M394" s="154"/>
      <c r="T394" s="155"/>
      <c r="AT394" s="151" t="s">
        <v>143</v>
      </c>
      <c r="AU394" s="151" t="s">
        <v>90</v>
      </c>
      <c r="AV394" s="12" t="s">
        <v>88</v>
      </c>
      <c r="AW394" s="12" t="s">
        <v>36</v>
      </c>
      <c r="AX394" s="12" t="s">
        <v>80</v>
      </c>
      <c r="AY394" s="151" t="s">
        <v>130</v>
      </c>
    </row>
    <row r="395" spans="2:65" s="13" customFormat="1" ht="11.25">
      <c r="B395" s="156"/>
      <c r="D395" s="144" t="s">
        <v>143</v>
      </c>
      <c r="E395" s="157" t="s">
        <v>1</v>
      </c>
      <c r="F395" s="158" t="s">
        <v>274</v>
      </c>
      <c r="H395" s="159">
        <v>114</v>
      </c>
      <c r="I395" s="160"/>
      <c r="L395" s="156"/>
      <c r="M395" s="161"/>
      <c r="T395" s="162"/>
      <c r="AT395" s="157" t="s">
        <v>143</v>
      </c>
      <c r="AU395" s="157" t="s">
        <v>90</v>
      </c>
      <c r="AV395" s="13" t="s">
        <v>90</v>
      </c>
      <c r="AW395" s="13" t="s">
        <v>36</v>
      </c>
      <c r="AX395" s="13" t="s">
        <v>80</v>
      </c>
      <c r="AY395" s="157" t="s">
        <v>130</v>
      </c>
    </row>
    <row r="396" spans="2:65" s="14" customFormat="1" ht="11.25">
      <c r="B396" s="163"/>
      <c r="D396" s="144" t="s">
        <v>143</v>
      </c>
      <c r="E396" s="164" t="s">
        <v>1</v>
      </c>
      <c r="F396" s="165" t="s">
        <v>147</v>
      </c>
      <c r="H396" s="166">
        <v>114</v>
      </c>
      <c r="I396" s="167"/>
      <c r="L396" s="163"/>
      <c r="M396" s="168"/>
      <c r="T396" s="169"/>
      <c r="AT396" s="164" t="s">
        <v>143</v>
      </c>
      <c r="AU396" s="164" t="s">
        <v>90</v>
      </c>
      <c r="AV396" s="14" t="s">
        <v>137</v>
      </c>
      <c r="AW396" s="14" t="s">
        <v>36</v>
      </c>
      <c r="AX396" s="14" t="s">
        <v>88</v>
      </c>
      <c r="AY396" s="164" t="s">
        <v>130</v>
      </c>
    </row>
    <row r="397" spans="2:65" s="1" customFormat="1" ht="16.5" customHeight="1">
      <c r="B397" s="31"/>
      <c r="C397" s="170" t="s">
        <v>399</v>
      </c>
      <c r="D397" s="170" t="s">
        <v>371</v>
      </c>
      <c r="E397" s="171" t="s">
        <v>400</v>
      </c>
      <c r="F397" s="172" t="s">
        <v>401</v>
      </c>
      <c r="G397" s="173" t="s">
        <v>402</v>
      </c>
      <c r="H397" s="174">
        <v>2.2799999999999998</v>
      </c>
      <c r="I397" s="175"/>
      <c r="J397" s="176">
        <f>ROUND(I397*H397,2)</f>
        <v>0</v>
      </c>
      <c r="K397" s="172" t="s">
        <v>136</v>
      </c>
      <c r="L397" s="177"/>
      <c r="M397" s="178" t="s">
        <v>1</v>
      </c>
      <c r="N397" s="179" t="s">
        <v>45</v>
      </c>
      <c r="P397" s="140">
        <f>O397*H397</f>
        <v>0</v>
      </c>
      <c r="Q397" s="140">
        <v>1E-3</v>
      </c>
      <c r="R397" s="140">
        <f>Q397*H397</f>
        <v>2.2799999999999999E-3</v>
      </c>
      <c r="S397" s="140">
        <v>0</v>
      </c>
      <c r="T397" s="141">
        <f>S397*H397</f>
        <v>0</v>
      </c>
      <c r="AR397" s="142" t="s">
        <v>204</v>
      </c>
      <c r="AT397" s="142" t="s">
        <v>371</v>
      </c>
      <c r="AU397" s="142" t="s">
        <v>90</v>
      </c>
      <c r="AY397" s="16" t="s">
        <v>130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6" t="s">
        <v>88</v>
      </c>
      <c r="BK397" s="143">
        <f>ROUND(I397*H397,2)</f>
        <v>0</v>
      </c>
      <c r="BL397" s="16" t="s">
        <v>137</v>
      </c>
      <c r="BM397" s="142" t="s">
        <v>403</v>
      </c>
    </row>
    <row r="398" spans="2:65" s="1" customFormat="1" ht="11.25">
      <c r="B398" s="31"/>
      <c r="D398" s="144" t="s">
        <v>139</v>
      </c>
      <c r="F398" s="145" t="s">
        <v>401</v>
      </c>
      <c r="I398" s="146"/>
      <c r="L398" s="31"/>
      <c r="M398" s="147"/>
      <c r="T398" s="55"/>
      <c r="AT398" s="16" t="s">
        <v>139</v>
      </c>
      <c r="AU398" s="16" t="s">
        <v>90</v>
      </c>
    </row>
    <row r="399" spans="2:65" s="13" customFormat="1" ht="11.25">
      <c r="B399" s="156"/>
      <c r="D399" s="144" t="s">
        <v>143</v>
      </c>
      <c r="F399" s="158" t="s">
        <v>404</v>
      </c>
      <c r="H399" s="159">
        <v>2.2799999999999998</v>
      </c>
      <c r="I399" s="160"/>
      <c r="L399" s="156"/>
      <c r="M399" s="161"/>
      <c r="T399" s="162"/>
      <c r="AT399" s="157" t="s">
        <v>143</v>
      </c>
      <c r="AU399" s="157" t="s">
        <v>90</v>
      </c>
      <c r="AV399" s="13" t="s">
        <v>90</v>
      </c>
      <c r="AW399" s="13" t="s">
        <v>4</v>
      </c>
      <c r="AX399" s="13" t="s">
        <v>88</v>
      </c>
      <c r="AY399" s="157" t="s">
        <v>130</v>
      </c>
    </row>
    <row r="400" spans="2:65" s="1" customFormat="1" ht="16.5" customHeight="1">
      <c r="B400" s="31"/>
      <c r="C400" s="131" t="s">
        <v>405</v>
      </c>
      <c r="D400" s="131" t="s">
        <v>132</v>
      </c>
      <c r="E400" s="132" t="s">
        <v>406</v>
      </c>
      <c r="F400" s="133" t="s">
        <v>407</v>
      </c>
      <c r="G400" s="134" t="s">
        <v>135</v>
      </c>
      <c r="H400" s="135">
        <v>9.42</v>
      </c>
      <c r="I400" s="136"/>
      <c r="J400" s="137">
        <f>ROUND(I400*H400,2)</f>
        <v>0</v>
      </c>
      <c r="K400" s="133" t="s">
        <v>408</v>
      </c>
      <c r="L400" s="31"/>
      <c r="M400" s="138" t="s">
        <v>1</v>
      </c>
      <c r="N400" s="139" t="s">
        <v>45</v>
      </c>
      <c r="P400" s="140">
        <f>O400*H400</f>
        <v>0</v>
      </c>
      <c r="Q400" s="140">
        <v>9.4000000000000004E-3</v>
      </c>
      <c r="R400" s="140">
        <f>Q400*H400</f>
        <v>8.8548000000000002E-2</v>
      </c>
      <c r="S400" s="140">
        <v>0</v>
      </c>
      <c r="T400" s="141">
        <f>S400*H400</f>
        <v>0</v>
      </c>
      <c r="AR400" s="142" t="s">
        <v>137</v>
      </c>
      <c r="AT400" s="142" t="s">
        <v>132</v>
      </c>
      <c r="AU400" s="142" t="s">
        <v>90</v>
      </c>
      <c r="AY400" s="16" t="s">
        <v>130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6" t="s">
        <v>88</v>
      </c>
      <c r="BK400" s="143">
        <f>ROUND(I400*H400,2)</f>
        <v>0</v>
      </c>
      <c r="BL400" s="16" t="s">
        <v>137</v>
      </c>
      <c r="BM400" s="142" t="s">
        <v>409</v>
      </c>
    </row>
    <row r="401" spans="2:65" s="1" customFormat="1" ht="19.5">
      <c r="B401" s="31"/>
      <c r="D401" s="144" t="s">
        <v>139</v>
      </c>
      <c r="F401" s="145" t="s">
        <v>410</v>
      </c>
      <c r="I401" s="146"/>
      <c r="L401" s="31"/>
      <c r="M401" s="147"/>
      <c r="T401" s="55"/>
      <c r="AT401" s="16" t="s">
        <v>139</v>
      </c>
      <c r="AU401" s="16" t="s">
        <v>90</v>
      </c>
    </row>
    <row r="402" spans="2:65" s="12" customFormat="1" ht="11.25">
      <c r="B402" s="150"/>
      <c r="D402" s="144" t="s">
        <v>143</v>
      </c>
      <c r="E402" s="151" t="s">
        <v>1</v>
      </c>
      <c r="F402" s="152" t="s">
        <v>411</v>
      </c>
      <c r="H402" s="151" t="s">
        <v>1</v>
      </c>
      <c r="I402" s="153"/>
      <c r="L402" s="150"/>
      <c r="M402" s="154"/>
      <c r="T402" s="155"/>
      <c r="AT402" s="151" t="s">
        <v>143</v>
      </c>
      <c r="AU402" s="151" t="s">
        <v>90</v>
      </c>
      <c r="AV402" s="12" t="s">
        <v>88</v>
      </c>
      <c r="AW402" s="12" t="s">
        <v>36</v>
      </c>
      <c r="AX402" s="12" t="s">
        <v>80</v>
      </c>
      <c r="AY402" s="151" t="s">
        <v>130</v>
      </c>
    </row>
    <row r="403" spans="2:65" s="12" customFormat="1" ht="11.25">
      <c r="B403" s="150"/>
      <c r="D403" s="144" t="s">
        <v>143</v>
      </c>
      <c r="E403" s="151" t="s">
        <v>1</v>
      </c>
      <c r="F403" s="152" t="s">
        <v>412</v>
      </c>
      <c r="H403" s="151" t="s">
        <v>1</v>
      </c>
      <c r="I403" s="153"/>
      <c r="L403" s="150"/>
      <c r="M403" s="154"/>
      <c r="T403" s="155"/>
      <c r="AT403" s="151" t="s">
        <v>143</v>
      </c>
      <c r="AU403" s="151" t="s">
        <v>90</v>
      </c>
      <c r="AV403" s="12" t="s">
        <v>88</v>
      </c>
      <c r="AW403" s="12" t="s">
        <v>36</v>
      </c>
      <c r="AX403" s="12" t="s">
        <v>80</v>
      </c>
      <c r="AY403" s="151" t="s">
        <v>130</v>
      </c>
    </row>
    <row r="404" spans="2:65" s="13" customFormat="1" ht="11.25">
      <c r="B404" s="156"/>
      <c r="D404" s="144" t="s">
        <v>143</v>
      </c>
      <c r="E404" s="157" t="s">
        <v>1</v>
      </c>
      <c r="F404" s="158" t="s">
        <v>413</v>
      </c>
      <c r="H404" s="159">
        <v>9.42</v>
      </c>
      <c r="I404" s="160"/>
      <c r="L404" s="156"/>
      <c r="M404" s="161"/>
      <c r="T404" s="162"/>
      <c r="AT404" s="157" t="s">
        <v>143</v>
      </c>
      <c r="AU404" s="157" t="s">
        <v>90</v>
      </c>
      <c r="AV404" s="13" t="s">
        <v>90</v>
      </c>
      <c r="AW404" s="13" t="s">
        <v>36</v>
      </c>
      <c r="AX404" s="13" t="s">
        <v>80</v>
      </c>
      <c r="AY404" s="157" t="s">
        <v>130</v>
      </c>
    </row>
    <row r="405" spans="2:65" s="14" customFormat="1" ht="11.25">
      <c r="B405" s="163"/>
      <c r="D405" s="144" t="s">
        <v>143</v>
      </c>
      <c r="E405" s="164" t="s">
        <v>1</v>
      </c>
      <c r="F405" s="165" t="s">
        <v>147</v>
      </c>
      <c r="H405" s="166">
        <v>9.42</v>
      </c>
      <c r="I405" s="167"/>
      <c r="L405" s="163"/>
      <c r="M405" s="168"/>
      <c r="T405" s="169"/>
      <c r="AT405" s="164" t="s">
        <v>143</v>
      </c>
      <c r="AU405" s="164" t="s">
        <v>90</v>
      </c>
      <c r="AV405" s="14" t="s">
        <v>137</v>
      </c>
      <c r="AW405" s="14" t="s">
        <v>36</v>
      </c>
      <c r="AX405" s="14" t="s">
        <v>88</v>
      </c>
      <c r="AY405" s="164" t="s">
        <v>130</v>
      </c>
    </row>
    <row r="406" spans="2:65" s="1" customFormat="1" ht="16.5" customHeight="1">
      <c r="B406" s="31"/>
      <c r="C406" s="131" t="s">
        <v>414</v>
      </c>
      <c r="D406" s="131" t="s">
        <v>132</v>
      </c>
      <c r="E406" s="132" t="s">
        <v>415</v>
      </c>
      <c r="F406" s="133" t="s">
        <v>416</v>
      </c>
      <c r="G406" s="134" t="s">
        <v>135</v>
      </c>
      <c r="H406" s="135">
        <v>9.42</v>
      </c>
      <c r="I406" s="136"/>
      <c r="J406" s="137">
        <f>ROUND(I406*H406,2)</f>
        <v>0</v>
      </c>
      <c r="K406" s="133" t="s">
        <v>408</v>
      </c>
      <c r="L406" s="31"/>
      <c r="M406" s="138" t="s">
        <v>1</v>
      </c>
      <c r="N406" s="139" t="s">
        <v>45</v>
      </c>
      <c r="P406" s="140">
        <f>O406*H406</f>
        <v>0</v>
      </c>
      <c r="Q406" s="140">
        <v>0</v>
      </c>
      <c r="R406" s="140">
        <f>Q406*H406</f>
        <v>0</v>
      </c>
      <c r="S406" s="140">
        <v>0</v>
      </c>
      <c r="T406" s="141">
        <f>S406*H406</f>
        <v>0</v>
      </c>
      <c r="AR406" s="142" t="s">
        <v>137</v>
      </c>
      <c r="AT406" s="142" t="s">
        <v>132</v>
      </c>
      <c r="AU406" s="142" t="s">
        <v>90</v>
      </c>
      <c r="AY406" s="16" t="s">
        <v>130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6" t="s">
        <v>88</v>
      </c>
      <c r="BK406" s="143">
        <f>ROUND(I406*H406,2)</f>
        <v>0</v>
      </c>
      <c r="BL406" s="16" t="s">
        <v>137</v>
      </c>
      <c r="BM406" s="142" t="s">
        <v>417</v>
      </c>
    </row>
    <row r="407" spans="2:65" s="1" customFormat="1" ht="19.5">
      <c r="B407" s="31"/>
      <c r="D407" s="144" t="s">
        <v>139</v>
      </c>
      <c r="F407" s="145" t="s">
        <v>418</v>
      </c>
      <c r="I407" s="146"/>
      <c r="L407" s="31"/>
      <c r="M407" s="147"/>
      <c r="T407" s="55"/>
      <c r="AT407" s="16" t="s">
        <v>139</v>
      </c>
      <c r="AU407" s="16" t="s">
        <v>90</v>
      </c>
    </row>
    <row r="408" spans="2:65" s="1" customFormat="1" ht="33" customHeight="1">
      <c r="B408" s="31"/>
      <c r="C408" s="170" t="s">
        <v>419</v>
      </c>
      <c r="D408" s="170" t="s">
        <v>371</v>
      </c>
      <c r="E408" s="171" t="s">
        <v>420</v>
      </c>
      <c r="F408" s="172" t="s">
        <v>421</v>
      </c>
      <c r="G408" s="173" t="s">
        <v>188</v>
      </c>
      <c r="H408" s="174">
        <v>10</v>
      </c>
      <c r="I408" s="175"/>
      <c r="J408" s="176">
        <f>ROUND(I408*H408,2)</f>
        <v>0</v>
      </c>
      <c r="K408" s="172" t="s">
        <v>136</v>
      </c>
      <c r="L408" s="177"/>
      <c r="M408" s="178" t="s">
        <v>1</v>
      </c>
      <c r="N408" s="179" t="s">
        <v>45</v>
      </c>
      <c r="P408" s="140">
        <f>O408*H408</f>
        <v>0</v>
      </c>
      <c r="Q408" s="140">
        <v>6.8999999999999997E-4</v>
      </c>
      <c r="R408" s="140">
        <f>Q408*H408</f>
        <v>6.8999999999999999E-3</v>
      </c>
      <c r="S408" s="140">
        <v>0</v>
      </c>
      <c r="T408" s="141">
        <f>S408*H408</f>
        <v>0</v>
      </c>
      <c r="AR408" s="142" t="s">
        <v>204</v>
      </c>
      <c r="AT408" s="142" t="s">
        <v>371</v>
      </c>
      <c r="AU408" s="142" t="s">
        <v>90</v>
      </c>
      <c r="AY408" s="16" t="s">
        <v>130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6" t="s">
        <v>88</v>
      </c>
      <c r="BK408" s="143">
        <f>ROUND(I408*H408,2)</f>
        <v>0</v>
      </c>
      <c r="BL408" s="16" t="s">
        <v>137</v>
      </c>
      <c r="BM408" s="142" t="s">
        <v>422</v>
      </c>
    </row>
    <row r="409" spans="2:65" s="1" customFormat="1" ht="19.5">
      <c r="B409" s="31"/>
      <c r="D409" s="144" t="s">
        <v>139</v>
      </c>
      <c r="F409" s="145" t="s">
        <v>421</v>
      </c>
      <c r="I409" s="146"/>
      <c r="L409" s="31"/>
      <c r="M409" s="147"/>
      <c r="T409" s="55"/>
      <c r="AT409" s="16" t="s">
        <v>139</v>
      </c>
      <c r="AU409" s="16" t="s">
        <v>90</v>
      </c>
    </row>
    <row r="410" spans="2:65" s="12" customFormat="1" ht="11.25">
      <c r="B410" s="150"/>
      <c r="D410" s="144" t="s">
        <v>143</v>
      </c>
      <c r="E410" s="151" t="s">
        <v>1</v>
      </c>
      <c r="F410" s="152" t="s">
        <v>423</v>
      </c>
      <c r="H410" s="151" t="s">
        <v>1</v>
      </c>
      <c r="I410" s="153"/>
      <c r="L410" s="150"/>
      <c r="M410" s="154"/>
      <c r="T410" s="155"/>
      <c r="AT410" s="151" t="s">
        <v>143</v>
      </c>
      <c r="AU410" s="151" t="s">
        <v>90</v>
      </c>
      <c r="AV410" s="12" t="s">
        <v>88</v>
      </c>
      <c r="AW410" s="12" t="s">
        <v>36</v>
      </c>
      <c r="AX410" s="12" t="s">
        <v>80</v>
      </c>
      <c r="AY410" s="151" t="s">
        <v>130</v>
      </c>
    </row>
    <row r="411" spans="2:65" s="12" customFormat="1" ht="11.25">
      <c r="B411" s="150"/>
      <c r="D411" s="144" t="s">
        <v>143</v>
      </c>
      <c r="E411" s="151" t="s">
        <v>1</v>
      </c>
      <c r="F411" s="152" t="s">
        <v>424</v>
      </c>
      <c r="H411" s="151" t="s">
        <v>1</v>
      </c>
      <c r="I411" s="153"/>
      <c r="L411" s="150"/>
      <c r="M411" s="154"/>
      <c r="T411" s="155"/>
      <c r="AT411" s="151" t="s">
        <v>143</v>
      </c>
      <c r="AU411" s="151" t="s">
        <v>90</v>
      </c>
      <c r="AV411" s="12" t="s">
        <v>88</v>
      </c>
      <c r="AW411" s="12" t="s">
        <v>36</v>
      </c>
      <c r="AX411" s="12" t="s">
        <v>80</v>
      </c>
      <c r="AY411" s="151" t="s">
        <v>130</v>
      </c>
    </row>
    <row r="412" spans="2:65" s="13" customFormat="1" ht="11.25">
      <c r="B412" s="156"/>
      <c r="D412" s="144" t="s">
        <v>143</v>
      </c>
      <c r="E412" s="157" t="s">
        <v>1</v>
      </c>
      <c r="F412" s="158" t="s">
        <v>425</v>
      </c>
      <c r="H412" s="159">
        <v>5</v>
      </c>
      <c r="I412" s="160"/>
      <c r="L412" s="156"/>
      <c r="M412" s="161"/>
      <c r="T412" s="162"/>
      <c r="AT412" s="157" t="s">
        <v>143</v>
      </c>
      <c r="AU412" s="157" t="s">
        <v>90</v>
      </c>
      <c r="AV412" s="13" t="s">
        <v>90</v>
      </c>
      <c r="AW412" s="13" t="s">
        <v>36</v>
      </c>
      <c r="AX412" s="13" t="s">
        <v>80</v>
      </c>
      <c r="AY412" s="157" t="s">
        <v>130</v>
      </c>
    </row>
    <row r="413" spans="2:65" s="12" customFormat="1" ht="11.25">
      <c r="B413" s="150"/>
      <c r="D413" s="144" t="s">
        <v>143</v>
      </c>
      <c r="E413" s="151" t="s">
        <v>1</v>
      </c>
      <c r="F413" s="152" t="s">
        <v>158</v>
      </c>
      <c r="H413" s="151" t="s">
        <v>1</v>
      </c>
      <c r="I413" s="153"/>
      <c r="L413" s="150"/>
      <c r="M413" s="154"/>
      <c r="T413" s="155"/>
      <c r="AT413" s="151" t="s">
        <v>143</v>
      </c>
      <c r="AU413" s="151" t="s">
        <v>90</v>
      </c>
      <c r="AV413" s="12" t="s">
        <v>88</v>
      </c>
      <c r="AW413" s="12" t="s">
        <v>36</v>
      </c>
      <c r="AX413" s="12" t="s">
        <v>80</v>
      </c>
      <c r="AY413" s="151" t="s">
        <v>130</v>
      </c>
    </row>
    <row r="414" spans="2:65" s="13" customFormat="1" ht="11.25">
      <c r="B414" s="156"/>
      <c r="D414" s="144" t="s">
        <v>143</v>
      </c>
      <c r="E414" s="157" t="s">
        <v>1</v>
      </c>
      <c r="F414" s="158" t="s">
        <v>426</v>
      </c>
      <c r="H414" s="159">
        <v>5</v>
      </c>
      <c r="I414" s="160"/>
      <c r="L414" s="156"/>
      <c r="M414" s="161"/>
      <c r="T414" s="162"/>
      <c r="AT414" s="157" t="s">
        <v>143</v>
      </c>
      <c r="AU414" s="157" t="s">
        <v>90</v>
      </c>
      <c r="AV414" s="13" t="s">
        <v>90</v>
      </c>
      <c r="AW414" s="13" t="s">
        <v>36</v>
      </c>
      <c r="AX414" s="13" t="s">
        <v>80</v>
      </c>
      <c r="AY414" s="157" t="s">
        <v>130</v>
      </c>
    </row>
    <row r="415" spans="2:65" s="14" customFormat="1" ht="11.25">
      <c r="B415" s="163"/>
      <c r="D415" s="144" t="s">
        <v>143</v>
      </c>
      <c r="E415" s="164" t="s">
        <v>1</v>
      </c>
      <c r="F415" s="165" t="s">
        <v>147</v>
      </c>
      <c r="H415" s="166">
        <v>10</v>
      </c>
      <c r="I415" s="167"/>
      <c r="L415" s="163"/>
      <c r="M415" s="168"/>
      <c r="T415" s="169"/>
      <c r="AT415" s="164" t="s">
        <v>143</v>
      </c>
      <c r="AU415" s="164" t="s">
        <v>90</v>
      </c>
      <c r="AV415" s="14" t="s">
        <v>137</v>
      </c>
      <c r="AW415" s="14" t="s">
        <v>36</v>
      </c>
      <c r="AX415" s="14" t="s">
        <v>88</v>
      </c>
      <c r="AY415" s="164" t="s">
        <v>130</v>
      </c>
    </row>
    <row r="416" spans="2:65" s="11" customFormat="1" ht="22.9" customHeight="1">
      <c r="B416" s="119"/>
      <c r="D416" s="120" t="s">
        <v>79</v>
      </c>
      <c r="E416" s="129" t="s">
        <v>90</v>
      </c>
      <c r="F416" s="129" t="s">
        <v>427</v>
      </c>
      <c r="I416" s="122"/>
      <c r="J416" s="130">
        <f>BK416</f>
        <v>0</v>
      </c>
      <c r="L416" s="119"/>
      <c r="M416" s="124"/>
      <c r="P416" s="125">
        <f>SUM(P417:P439)</f>
        <v>0</v>
      </c>
      <c r="R416" s="125">
        <f>SUM(R417:R439)</f>
        <v>38.863121999999997</v>
      </c>
      <c r="T416" s="126">
        <f>SUM(T417:T439)</f>
        <v>0</v>
      </c>
      <c r="AR416" s="120" t="s">
        <v>88</v>
      </c>
      <c r="AT416" s="127" t="s">
        <v>79</v>
      </c>
      <c r="AU416" s="127" t="s">
        <v>88</v>
      </c>
      <c r="AY416" s="120" t="s">
        <v>130</v>
      </c>
      <c r="BK416" s="128">
        <f>SUM(BK417:BK439)</f>
        <v>0</v>
      </c>
    </row>
    <row r="417" spans="2:65" s="1" customFormat="1" ht="37.9" customHeight="1">
      <c r="B417" s="31"/>
      <c r="C417" s="131" t="s">
        <v>428</v>
      </c>
      <c r="D417" s="131" t="s">
        <v>132</v>
      </c>
      <c r="E417" s="132" t="s">
        <v>429</v>
      </c>
      <c r="F417" s="133" t="s">
        <v>430</v>
      </c>
      <c r="G417" s="134" t="s">
        <v>188</v>
      </c>
      <c r="H417" s="135">
        <v>190</v>
      </c>
      <c r="I417" s="136"/>
      <c r="J417" s="137">
        <f>ROUND(I417*H417,2)</f>
        <v>0</v>
      </c>
      <c r="K417" s="133" t="s">
        <v>136</v>
      </c>
      <c r="L417" s="31"/>
      <c r="M417" s="138" t="s">
        <v>1</v>
      </c>
      <c r="N417" s="139" t="s">
        <v>45</v>
      </c>
      <c r="P417" s="140">
        <f>O417*H417</f>
        <v>0</v>
      </c>
      <c r="Q417" s="140">
        <v>0.20449000000000001</v>
      </c>
      <c r="R417" s="140">
        <f>Q417*H417</f>
        <v>38.853099999999998</v>
      </c>
      <c r="S417" s="140">
        <v>0</v>
      </c>
      <c r="T417" s="141">
        <f>S417*H417</f>
        <v>0</v>
      </c>
      <c r="AR417" s="142" t="s">
        <v>137</v>
      </c>
      <c r="AT417" s="142" t="s">
        <v>132</v>
      </c>
      <c r="AU417" s="142" t="s">
        <v>90</v>
      </c>
      <c r="AY417" s="16" t="s">
        <v>130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6" t="s">
        <v>88</v>
      </c>
      <c r="BK417" s="143">
        <f>ROUND(I417*H417,2)</f>
        <v>0</v>
      </c>
      <c r="BL417" s="16" t="s">
        <v>137</v>
      </c>
      <c r="BM417" s="142" t="s">
        <v>431</v>
      </c>
    </row>
    <row r="418" spans="2:65" s="1" customFormat="1" ht="19.5">
      <c r="B418" s="31"/>
      <c r="D418" s="144" t="s">
        <v>139</v>
      </c>
      <c r="F418" s="145" t="s">
        <v>430</v>
      </c>
      <c r="I418" s="146"/>
      <c r="L418" s="31"/>
      <c r="M418" s="147"/>
      <c r="T418" s="55"/>
      <c r="AT418" s="16" t="s">
        <v>139</v>
      </c>
      <c r="AU418" s="16" t="s">
        <v>90</v>
      </c>
    </row>
    <row r="419" spans="2:65" s="1" customFormat="1" ht="11.25">
      <c r="B419" s="31"/>
      <c r="D419" s="148" t="s">
        <v>141</v>
      </c>
      <c r="F419" s="149" t="s">
        <v>432</v>
      </c>
      <c r="I419" s="146"/>
      <c r="L419" s="31"/>
      <c r="M419" s="147"/>
      <c r="T419" s="55"/>
      <c r="AT419" s="16" t="s">
        <v>141</v>
      </c>
      <c r="AU419" s="16" t="s">
        <v>90</v>
      </c>
    </row>
    <row r="420" spans="2:65" s="12" customFormat="1" ht="11.25">
      <c r="B420" s="150"/>
      <c r="D420" s="144" t="s">
        <v>143</v>
      </c>
      <c r="E420" s="151" t="s">
        <v>1</v>
      </c>
      <c r="F420" s="152" t="s">
        <v>144</v>
      </c>
      <c r="H420" s="151" t="s">
        <v>1</v>
      </c>
      <c r="I420" s="153"/>
      <c r="L420" s="150"/>
      <c r="M420" s="154"/>
      <c r="T420" s="155"/>
      <c r="AT420" s="151" t="s">
        <v>143</v>
      </c>
      <c r="AU420" s="151" t="s">
        <v>90</v>
      </c>
      <c r="AV420" s="12" t="s">
        <v>88</v>
      </c>
      <c r="AW420" s="12" t="s">
        <v>36</v>
      </c>
      <c r="AX420" s="12" t="s">
        <v>80</v>
      </c>
      <c r="AY420" s="151" t="s">
        <v>130</v>
      </c>
    </row>
    <row r="421" spans="2:65" s="12" customFormat="1" ht="11.25">
      <c r="B421" s="150"/>
      <c r="D421" s="144" t="s">
        <v>143</v>
      </c>
      <c r="E421" s="151" t="s">
        <v>1</v>
      </c>
      <c r="F421" s="152" t="s">
        <v>192</v>
      </c>
      <c r="H421" s="151" t="s">
        <v>1</v>
      </c>
      <c r="I421" s="153"/>
      <c r="L421" s="150"/>
      <c r="M421" s="154"/>
      <c r="T421" s="155"/>
      <c r="AT421" s="151" t="s">
        <v>143</v>
      </c>
      <c r="AU421" s="151" t="s">
        <v>90</v>
      </c>
      <c r="AV421" s="12" t="s">
        <v>88</v>
      </c>
      <c r="AW421" s="12" t="s">
        <v>36</v>
      </c>
      <c r="AX421" s="12" t="s">
        <v>80</v>
      </c>
      <c r="AY421" s="151" t="s">
        <v>130</v>
      </c>
    </row>
    <row r="422" spans="2:65" s="13" customFormat="1" ht="11.25">
      <c r="B422" s="156"/>
      <c r="D422" s="144" t="s">
        <v>143</v>
      </c>
      <c r="E422" s="157" t="s">
        <v>1</v>
      </c>
      <c r="F422" s="158" t="s">
        <v>433</v>
      </c>
      <c r="H422" s="159">
        <v>185</v>
      </c>
      <c r="I422" s="160"/>
      <c r="L422" s="156"/>
      <c r="M422" s="161"/>
      <c r="T422" s="162"/>
      <c r="AT422" s="157" t="s">
        <v>143</v>
      </c>
      <c r="AU422" s="157" t="s">
        <v>90</v>
      </c>
      <c r="AV422" s="13" t="s">
        <v>90</v>
      </c>
      <c r="AW422" s="13" t="s">
        <v>36</v>
      </c>
      <c r="AX422" s="13" t="s">
        <v>80</v>
      </c>
      <c r="AY422" s="157" t="s">
        <v>130</v>
      </c>
    </row>
    <row r="423" spans="2:65" s="12" customFormat="1" ht="11.25">
      <c r="B423" s="150"/>
      <c r="D423" s="144" t="s">
        <v>143</v>
      </c>
      <c r="E423" s="151" t="s">
        <v>1</v>
      </c>
      <c r="F423" s="152" t="s">
        <v>434</v>
      </c>
      <c r="H423" s="151" t="s">
        <v>1</v>
      </c>
      <c r="I423" s="153"/>
      <c r="L423" s="150"/>
      <c r="M423" s="154"/>
      <c r="T423" s="155"/>
      <c r="AT423" s="151" t="s">
        <v>143</v>
      </c>
      <c r="AU423" s="151" t="s">
        <v>90</v>
      </c>
      <c r="AV423" s="12" t="s">
        <v>88</v>
      </c>
      <c r="AW423" s="12" t="s">
        <v>36</v>
      </c>
      <c r="AX423" s="12" t="s">
        <v>80</v>
      </c>
      <c r="AY423" s="151" t="s">
        <v>130</v>
      </c>
    </row>
    <row r="424" spans="2:65" s="13" customFormat="1" ht="11.25">
      <c r="B424" s="156"/>
      <c r="D424" s="144" t="s">
        <v>143</v>
      </c>
      <c r="E424" s="157" t="s">
        <v>1</v>
      </c>
      <c r="F424" s="158" t="s">
        <v>178</v>
      </c>
      <c r="H424" s="159">
        <v>5</v>
      </c>
      <c r="I424" s="160"/>
      <c r="L424" s="156"/>
      <c r="M424" s="161"/>
      <c r="T424" s="162"/>
      <c r="AT424" s="157" t="s">
        <v>143</v>
      </c>
      <c r="AU424" s="157" t="s">
        <v>90</v>
      </c>
      <c r="AV424" s="13" t="s">
        <v>90</v>
      </c>
      <c r="AW424" s="13" t="s">
        <v>36</v>
      </c>
      <c r="AX424" s="13" t="s">
        <v>80</v>
      </c>
      <c r="AY424" s="157" t="s">
        <v>130</v>
      </c>
    </row>
    <row r="425" spans="2:65" s="14" customFormat="1" ht="11.25">
      <c r="B425" s="163"/>
      <c r="D425" s="144" t="s">
        <v>143</v>
      </c>
      <c r="E425" s="164" t="s">
        <v>1</v>
      </c>
      <c r="F425" s="165" t="s">
        <v>147</v>
      </c>
      <c r="H425" s="166">
        <v>190</v>
      </c>
      <c r="I425" s="167"/>
      <c r="L425" s="163"/>
      <c r="M425" s="168"/>
      <c r="T425" s="169"/>
      <c r="AT425" s="164" t="s">
        <v>143</v>
      </c>
      <c r="AU425" s="164" t="s">
        <v>90</v>
      </c>
      <c r="AV425" s="14" t="s">
        <v>137</v>
      </c>
      <c r="AW425" s="14" t="s">
        <v>36</v>
      </c>
      <c r="AX425" s="14" t="s">
        <v>88</v>
      </c>
      <c r="AY425" s="164" t="s">
        <v>130</v>
      </c>
    </row>
    <row r="426" spans="2:65" s="1" customFormat="1" ht="24.2" customHeight="1">
      <c r="B426" s="31"/>
      <c r="C426" s="131" t="s">
        <v>435</v>
      </c>
      <c r="D426" s="131" t="s">
        <v>132</v>
      </c>
      <c r="E426" s="132" t="s">
        <v>436</v>
      </c>
      <c r="F426" s="133" t="s">
        <v>437</v>
      </c>
      <c r="G426" s="134" t="s">
        <v>135</v>
      </c>
      <c r="H426" s="135">
        <v>25.3</v>
      </c>
      <c r="I426" s="136"/>
      <c r="J426" s="137">
        <f>ROUND(I426*H426,2)</f>
        <v>0</v>
      </c>
      <c r="K426" s="133" t="s">
        <v>136</v>
      </c>
      <c r="L426" s="31"/>
      <c r="M426" s="138" t="s">
        <v>1</v>
      </c>
      <c r="N426" s="139" t="s">
        <v>45</v>
      </c>
      <c r="P426" s="140">
        <f>O426*H426</f>
        <v>0</v>
      </c>
      <c r="Q426" s="140">
        <v>1E-4</v>
      </c>
      <c r="R426" s="140">
        <f>Q426*H426</f>
        <v>2.5300000000000001E-3</v>
      </c>
      <c r="S426" s="140">
        <v>0</v>
      </c>
      <c r="T426" s="141">
        <f>S426*H426</f>
        <v>0</v>
      </c>
      <c r="AR426" s="142" t="s">
        <v>137</v>
      </c>
      <c r="AT426" s="142" t="s">
        <v>132</v>
      </c>
      <c r="AU426" s="142" t="s">
        <v>90</v>
      </c>
      <c r="AY426" s="16" t="s">
        <v>130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6" t="s">
        <v>88</v>
      </c>
      <c r="BK426" s="143">
        <f>ROUND(I426*H426,2)</f>
        <v>0</v>
      </c>
      <c r="BL426" s="16" t="s">
        <v>137</v>
      </c>
      <c r="BM426" s="142" t="s">
        <v>438</v>
      </c>
    </row>
    <row r="427" spans="2:65" s="1" customFormat="1" ht="29.25">
      <c r="B427" s="31"/>
      <c r="D427" s="144" t="s">
        <v>139</v>
      </c>
      <c r="F427" s="145" t="s">
        <v>439</v>
      </c>
      <c r="I427" s="146"/>
      <c r="L427" s="31"/>
      <c r="M427" s="147"/>
      <c r="T427" s="55"/>
      <c r="AT427" s="16" t="s">
        <v>139</v>
      </c>
      <c r="AU427" s="16" t="s">
        <v>90</v>
      </c>
    </row>
    <row r="428" spans="2:65" s="1" customFormat="1" ht="11.25">
      <c r="B428" s="31"/>
      <c r="D428" s="148" t="s">
        <v>141</v>
      </c>
      <c r="F428" s="149" t="s">
        <v>440</v>
      </c>
      <c r="I428" s="146"/>
      <c r="L428" s="31"/>
      <c r="M428" s="147"/>
      <c r="T428" s="55"/>
      <c r="AT428" s="16" t="s">
        <v>141</v>
      </c>
      <c r="AU428" s="16" t="s">
        <v>90</v>
      </c>
    </row>
    <row r="429" spans="2:65" s="12" customFormat="1" ht="11.25">
      <c r="B429" s="150"/>
      <c r="D429" s="144" t="s">
        <v>143</v>
      </c>
      <c r="E429" s="151" t="s">
        <v>1</v>
      </c>
      <c r="F429" s="152" t="s">
        <v>441</v>
      </c>
      <c r="H429" s="151" t="s">
        <v>1</v>
      </c>
      <c r="I429" s="153"/>
      <c r="L429" s="150"/>
      <c r="M429" s="154"/>
      <c r="T429" s="155"/>
      <c r="AT429" s="151" t="s">
        <v>143</v>
      </c>
      <c r="AU429" s="151" t="s">
        <v>90</v>
      </c>
      <c r="AV429" s="12" t="s">
        <v>88</v>
      </c>
      <c r="AW429" s="12" t="s">
        <v>36</v>
      </c>
      <c r="AX429" s="12" t="s">
        <v>80</v>
      </c>
      <c r="AY429" s="151" t="s">
        <v>130</v>
      </c>
    </row>
    <row r="430" spans="2:65" s="12" customFormat="1" ht="11.25">
      <c r="B430" s="150"/>
      <c r="D430" s="144" t="s">
        <v>143</v>
      </c>
      <c r="E430" s="151" t="s">
        <v>1</v>
      </c>
      <c r="F430" s="152" t="s">
        <v>145</v>
      </c>
      <c r="H430" s="151" t="s">
        <v>1</v>
      </c>
      <c r="I430" s="153"/>
      <c r="L430" s="150"/>
      <c r="M430" s="154"/>
      <c r="T430" s="155"/>
      <c r="AT430" s="151" t="s">
        <v>143</v>
      </c>
      <c r="AU430" s="151" t="s">
        <v>90</v>
      </c>
      <c r="AV430" s="12" t="s">
        <v>88</v>
      </c>
      <c r="AW430" s="12" t="s">
        <v>36</v>
      </c>
      <c r="AX430" s="12" t="s">
        <v>80</v>
      </c>
      <c r="AY430" s="151" t="s">
        <v>130</v>
      </c>
    </row>
    <row r="431" spans="2:65" s="13" customFormat="1" ht="11.25">
      <c r="B431" s="156"/>
      <c r="D431" s="144" t="s">
        <v>143</v>
      </c>
      <c r="E431" s="157" t="s">
        <v>1</v>
      </c>
      <c r="F431" s="158" t="s">
        <v>157</v>
      </c>
      <c r="H431" s="159">
        <v>25.3</v>
      </c>
      <c r="I431" s="160"/>
      <c r="L431" s="156"/>
      <c r="M431" s="161"/>
      <c r="T431" s="162"/>
      <c r="AT431" s="157" t="s">
        <v>143</v>
      </c>
      <c r="AU431" s="157" t="s">
        <v>90</v>
      </c>
      <c r="AV431" s="13" t="s">
        <v>90</v>
      </c>
      <c r="AW431" s="13" t="s">
        <v>36</v>
      </c>
      <c r="AX431" s="13" t="s">
        <v>80</v>
      </c>
      <c r="AY431" s="157" t="s">
        <v>130</v>
      </c>
    </row>
    <row r="432" spans="2:65" s="14" customFormat="1" ht="11.25">
      <c r="B432" s="163"/>
      <c r="D432" s="144" t="s">
        <v>143</v>
      </c>
      <c r="E432" s="164" t="s">
        <v>1</v>
      </c>
      <c r="F432" s="165" t="s">
        <v>147</v>
      </c>
      <c r="H432" s="166">
        <v>25.3</v>
      </c>
      <c r="I432" s="167"/>
      <c r="L432" s="163"/>
      <c r="M432" s="168"/>
      <c r="T432" s="169"/>
      <c r="AT432" s="164" t="s">
        <v>143</v>
      </c>
      <c r="AU432" s="164" t="s">
        <v>90</v>
      </c>
      <c r="AV432" s="14" t="s">
        <v>137</v>
      </c>
      <c r="AW432" s="14" t="s">
        <v>36</v>
      </c>
      <c r="AX432" s="14" t="s">
        <v>88</v>
      </c>
      <c r="AY432" s="164" t="s">
        <v>130</v>
      </c>
    </row>
    <row r="433" spans="2:65" s="1" customFormat="1" ht="24.2" customHeight="1">
      <c r="B433" s="31"/>
      <c r="C433" s="170" t="s">
        <v>442</v>
      </c>
      <c r="D433" s="170" t="s">
        <v>371</v>
      </c>
      <c r="E433" s="171" t="s">
        <v>443</v>
      </c>
      <c r="F433" s="172" t="s">
        <v>444</v>
      </c>
      <c r="G433" s="173" t="s">
        <v>135</v>
      </c>
      <c r="H433" s="174">
        <v>29.968</v>
      </c>
      <c r="I433" s="175"/>
      <c r="J433" s="176">
        <f>ROUND(I433*H433,2)</f>
        <v>0</v>
      </c>
      <c r="K433" s="172" t="s">
        <v>136</v>
      </c>
      <c r="L433" s="177"/>
      <c r="M433" s="178" t="s">
        <v>1</v>
      </c>
      <c r="N433" s="179" t="s">
        <v>45</v>
      </c>
      <c r="P433" s="140">
        <f>O433*H433</f>
        <v>0</v>
      </c>
      <c r="Q433" s="140">
        <v>2.5000000000000001E-4</v>
      </c>
      <c r="R433" s="140">
        <f>Q433*H433</f>
        <v>7.4920000000000004E-3</v>
      </c>
      <c r="S433" s="140">
        <v>0</v>
      </c>
      <c r="T433" s="141">
        <f>S433*H433</f>
        <v>0</v>
      </c>
      <c r="AR433" s="142" t="s">
        <v>204</v>
      </c>
      <c r="AT433" s="142" t="s">
        <v>371</v>
      </c>
      <c r="AU433" s="142" t="s">
        <v>90</v>
      </c>
      <c r="AY433" s="16" t="s">
        <v>130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6" t="s">
        <v>88</v>
      </c>
      <c r="BK433" s="143">
        <f>ROUND(I433*H433,2)</f>
        <v>0</v>
      </c>
      <c r="BL433" s="16" t="s">
        <v>137</v>
      </c>
      <c r="BM433" s="142" t="s">
        <v>445</v>
      </c>
    </row>
    <row r="434" spans="2:65" s="1" customFormat="1" ht="19.5">
      <c r="B434" s="31"/>
      <c r="D434" s="144" t="s">
        <v>139</v>
      </c>
      <c r="F434" s="145" t="s">
        <v>444</v>
      </c>
      <c r="I434" s="146"/>
      <c r="L434" s="31"/>
      <c r="M434" s="147"/>
      <c r="T434" s="55"/>
      <c r="AT434" s="16" t="s">
        <v>139</v>
      </c>
      <c r="AU434" s="16" t="s">
        <v>90</v>
      </c>
    </row>
    <row r="435" spans="2:65" s="12" customFormat="1" ht="11.25">
      <c r="B435" s="150"/>
      <c r="D435" s="144" t="s">
        <v>143</v>
      </c>
      <c r="E435" s="151" t="s">
        <v>1</v>
      </c>
      <c r="F435" s="152" t="s">
        <v>441</v>
      </c>
      <c r="H435" s="151" t="s">
        <v>1</v>
      </c>
      <c r="I435" s="153"/>
      <c r="L435" s="150"/>
      <c r="M435" s="154"/>
      <c r="T435" s="155"/>
      <c r="AT435" s="151" t="s">
        <v>143</v>
      </c>
      <c r="AU435" s="151" t="s">
        <v>90</v>
      </c>
      <c r="AV435" s="12" t="s">
        <v>88</v>
      </c>
      <c r="AW435" s="12" t="s">
        <v>36</v>
      </c>
      <c r="AX435" s="12" t="s">
        <v>80</v>
      </c>
      <c r="AY435" s="151" t="s">
        <v>130</v>
      </c>
    </row>
    <row r="436" spans="2:65" s="12" customFormat="1" ht="11.25">
      <c r="B436" s="150"/>
      <c r="D436" s="144" t="s">
        <v>143</v>
      </c>
      <c r="E436" s="151" t="s">
        <v>1</v>
      </c>
      <c r="F436" s="152" t="s">
        <v>145</v>
      </c>
      <c r="H436" s="151" t="s">
        <v>1</v>
      </c>
      <c r="I436" s="153"/>
      <c r="L436" s="150"/>
      <c r="M436" s="154"/>
      <c r="T436" s="155"/>
      <c r="AT436" s="151" t="s">
        <v>143</v>
      </c>
      <c r="AU436" s="151" t="s">
        <v>90</v>
      </c>
      <c r="AV436" s="12" t="s">
        <v>88</v>
      </c>
      <c r="AW436" s="12" t="s">
        <v>36</v>
      </c>
      <c r="AX436" s="12" t="s">
        <v>80</v>
      </c>
      <c r="AY436" s="151" t="s">
        <v>130</v>
      </c>
    </row>
    <row r="437" spans="2:65" s="13" customFormat="1" ht="11.25">
      <c r="B437" s="156"/>
      <c r="D437" s="144" t="s">
        <v>143</v>
      </c>
      <c r="E437" s="157" t="s">
        <v>1</v>
      </c>
      <c r="F437" s="158" t="s">
        <v>157</v>
      </c>
      <c r="H437" s="159">
        <v>25.3</v>
      </c>
      <c r="I437" s="160"/>
      <c r="L437" s="156"/>
      <c r="M437" s="161"/>
      <c r="T437" s="162"/>
      <c r="AT437" s="157" t="s">
        <v>143</v>
      </c>
      <c r="AU437" s="157" t="s">
        <v>90</v>
      </c>
      <c r="AV437" s="13" t="s">
        <v>90</v>
      </c>
      <c r="AW437" s="13" t="s">
        <v>36</v>
      </c>
      <c r="AX437" s="13" t="s">
        <v>80</v>
      </c>
      <c r="AY437" s="157" t="s">
        <v>130</v>
      </c>
    </row>
    <row r="438" spans="2:65" s="14" customFormat="1" ht="11.25">
      <c r="B438" s="163"/>
      <c r="D438" s="144" t="s">
        <v>143</v>
      </c>
      <c r="E438" s="164" t="s">
        <v>1</v>
      </c>
      <c r="F438" s="165" t="s">
        <v>147</v>
      </c>
      <c r="H438" s="166">
        <v>25.3</v>
      </c>
      <c r="I438" s="167"/>
      <c r="L438" s="163"/>
      <c r="M438" s="168"/>
      <c r="T438" s="169"/>
      <c r="AT438" s="164" t="s">
        <v>143</v>
      </c>
      <c r="AU438" s="164" t="s">
        <v>90</v>
      </c>
      <c r="AV438" s="14" t="s">
        <v>137</v>
      </c>
      <c r="AW438" s="14" t="s">
        <v>36</v>
      </c>
      <c r="AX438" s="14" t="s">
        <v>88</v>
      </c>
      <c r="AY438" s="164" t="s">
        <v>130</v>
      </c>
    </row>
    <row r="439" spans="2:65" s="13" customFormat="1" ht="11.25">
      <c r="B439" s="156"/>
      <c r="D439" s="144" t="s">
        <v>143</v>
      </c>
      <c r="F439" s="158" t="s">
        <v>446</v>
      </c>
      <c r="H439" s="159">
        <v>29.968</v>
      </c>
      <c r="I439" s="160"/>
      <c r="L439" s="156"/>
      <c r="M439" s="161"/>
      <c r="T439" s="162"/>
      <c r="AT439" s="157" t="s">
        <v>143</v>
      </c>
      <c r="AU439" s="157" t="s">
        <v>90</v>
      </c>
      <c r="AV439" s="13" t="s">
        <v>90</v>
      </c>
      <c r="AW439" s="13" t="s">
        <v>4</v>
      </c>
      <c r="AX439" s="13" t="s">
        <v>88</v>
      </c>
      <c r="AY439" s="157" t="s">
        <v>130</v>
      </c>
    </row>
    <row r="440" spans="2:65" s="11" customFormat="1" ht="22.9" customHeight="1">
      <c r="B440" s="119"/>
      <c r="D440" s="120" t="s">
        <v>79</v>
      </c>
      <c r="E440" s="129" t="s">
        <v>160</v>
      </c>
      <c r="F440" s="129" t="s">
        <v>447</v>
      </c>
      <c r="I440" s="122"/>
      <c r="J440" s="130">
        <f>BK440</f>
        <v>0</v>
      </c>
      <c r="L440" s="119"/>
      <c r="M440" s="124"/>
      <c r="P440" s="125">
        <f>SUM(P441:P449)</f>
        <v>0</v>
      </c>
      <c r="R440" s="125">
        <f>SUM(R441:R449)</f>
        <v>0</v>
      </c>
      <c r="T440" s="126">
        <f>SUM(T441:T449)</f>
        <v>0</v>
      </c>
      <c r="AR440" s="120" t="s">
        <v>88</v>
      </c>
      <c r="AT440" s="127" t="s">
        <v>79</v>
      </c>
      <c r="AU440" s="127" t="s">
        <v>88</v>
      </c>
      <c r="AY440" s="120" t="s">
        <v>130</v>
      </c>
      <c r="BK440" s="128">
        <f>SUM(BK441:BK449)</f>
        <v>0</v>
      </c>
    </row>
    <row r="441" spans="2:65" s="1" customFormat="1" ht="21.75" customHeight="1">
      <c r="B441" s="31"/>
      <c r="C441" s="131" t="s">
        <v>448</v>
      </c>
      <c r="D441" s="131" t="s">
        <v>132</v>
      </c>
      <c r="E441" s="132" t="s">
        <v>449</v>
      </c>
      <c r="F441" s="133" t="s">
        <v>450</v>
      </c>
      <c r="G441" s="134" t="s">
        <v>188</v>
      </c>
      <c r="H441" s="135">
        <v>190</v>
      </c>
      <c r="I441" s="136"/>
      <c r="J441" s="137">
        <f>ROUND(I441*H441,2)</f>
        <v>0</v>
      </c>
      <c r="K441" s="133" t="s">
        <v>136</v>
      </c>
      <c r="L441" s="31"/>
      <c r="M441" s="138" t="s">
        <v>1</v>
      </c>
      <c r="N441" s="139" t="s">
        <v>45</v>
      </c>
      <c r="P441" s="140">
        <f>O441*H441</f>
        <v>0</v>
      </c>
      <c r="Q441" s="140">
        <v>0</v>
      </c>
      <c r="R441" s="140">
        <f>Q441*H441</f>
        <v>0</v>
      </c>
      <c r="S441" s="140">
        <v>0</v>
      </c>
      <c r="T441" s="141">
        <f>S441*H441</f>
        <v>0</v>
      </c>
      <c r="AR441" s="142" t="s">
        <v>137</v>
      </c>
      <c r="AT441" s="142" t="s">
        <v>132</v>
      </c>
      <c r="AU441" s="142" t="s">
        <v>90</v>
      </c>
      <c r="AY441" s="16" t="s">
        <v>130</v>
      </c>
      <c r="BE441" s="143">
        <f>IF(N441="základní",J441,0)</f>
        <v>0</v>
      </c>
      <c r="BF441" s="143">
        <f>IF(N441="snížená",J441,0)</f>
        <v>0</v>
      </c>
      <c r="BG441" s="143">
        <f>IF(N441="zákl. přenesená",J441,0)</f>
        <v>0</v>
      </c>
      <c r="BH441" s="143">
        <f>IF(N441="sníž. přenesená",J441,0)</f>
        <v>0</v>
      </c>
      <c r="BI441" s="143">
        <f>IF(N441="nulová",J441,0)</f>
        <v>0</v>
      </c>
      <c r="BJ441" s="16" t="s">
        <v>88</v>
      </c>
      <c r="BK441" s="143">
        <f>ROUND(I441*H441,2)</f>
        <v>0</v>
      </c>
      <c r="BL441" s="16" t="s">
        <v>137</v>
      </c>
      <c r="BM441" s="142" t="s">
        <v>451</v>
      </c>
    </row>
    <row r="442" spans="2:65" s="1" customFormat="1" ht="11.25">
      <c r="B442" s="31"/>
      <c r="D442" s="144" t="s">
        <v>139</v>
      </c>
      <c r="F442" s="145" t="s">
        <v>450</v>
      </c>
      <c r="I442" s="146"/>
      <c r="L442" s="31"/>
      <c r="M442" s="147"/>
      <c r="T442" s="55"/>
      <c r="AT442" s="16" t="s">
        <v>139</v>
      </c>
      <c r="AU442" s="16" t="s">
        <v>90</v>
      </c>
    </row>
    <row r="443" spans="2:65" s="1" customFormat="1" ht="11.25">
      <c r="B443" s="31"/>
      <c r="D443" s="148" t="s">
        <v>141</v>
      </c>
      <c r="F443" s="149" t="s">
        <v>452</v>
      </c>
      <c r="I443" s="146"/>
      <c r="L443" s="31"/>
      <c r="M443" s="147"/>
      <c r="T443" s="55"/>
      <c r="AT443" s="16" t="s">
        <v>141</v>
      </c>
      <c r="AU443" s="16" t="s">
        <v>90</v>
      </c>
    </row>
    <row r="444" spans="2:65" s="12" customFormat="1" ht="11.25">
      <c r="B444" s="150"/>
      <c r="D444" s="144" t="s">
        <v>143</v>
      </c>
      <c r="E444" s="151" t="s">
        <v>1</v>
      </c>
      <c r="F444" s="152" t="s">
        <v>453</v>
      </c>
      <c r="H444" s="151" t="s">
        <v>1</v>
      </c>
      <c r="I444" s="153"/>
      <c r="L444" s="150"/>
      <c r="M444" s="154"/>
      <c r="T444" s="155"/>
      <c r="AT444" s="151" t="s">
        <v>143</v>
      </c>
      <c r="AU444" s="151" t="s">
        <v>90</v>
      </c>
      <c r="AV444" s="12" t="s">
        <v>88</v>
      </c>
      <c r="AW444" s="12" t="s">
        <v>36</v>
      </c>
      <c r="AX444" s="12" t="s">
        <v>80</v>
      </c>
      <c r="AY444" s="151" t="s">
        <v>130</v>
      </c>
    </row>
    <row r="445" spans="2:65" s="12" customFormat="1" ht="11.25">
      <c r="B445" s="150"/>
      <c r="D445" s="144" t="s">
        <v>143</v>
      </c>
      <c r="E445" s="151" t="s">
        <v>1</v>
      </c>
      <c r="F445" s="152" t="s">
        <v>192</v>
      </c>
      <c r="H445" s="151" t="s">
        <v>1</v>
      </c>
      <c r="I445" s="153"/>
      <c r="L445" s="150"/>
      <c r="M445" s="154"/>
      <c r="T445" s="155"/>
      <c r="AT445" s="151" t="s">
        <v>143</v>
      </c>
      <c r="AU445" s="151" t="s">
        <v>90</v>
      </c>
      <c r="AV445" s="12" t="s">
        <v>88</v>
      </c>
      <c r="AW445" s="12" t="s">
        <v>36</v>
      </c>
      <c r="AX445" s="12" t="s">
        <v>80</v>
      </c>
      <c r="AY445" s="151" t="s">
        <v>130</v>
      </c>
    </row>
    <row r="446" spans="2:65" s="13" customFormat="1" ht="11.25">
      <c r="B446" s="156"/>
      <c r="D446" s="144" t="s">
        <v>143</v>
      </c>
      <c r="E446" s="157" t="s">
        <v>1</v>
      </c>
      <c r="F446" s="158" t="s">
        <v>433</v>
      </c>
      <c r="H446" s="159">
        <v>185</v>
      </c>
      <c r="I446" s="160"/>
      <c r="L446" s="156"/>
      <c r="M446" s="161"/>
      <c r="T446" s="162"/>
      <c r="AT446" s="157" t="s">
        <v>143</v>
      </c>
      <c r="AU446" s="157" t="s">
        <v>90</v>
      </c>
      <c r="AV446" s="13" t="s">
        <v>90</v>
      </c>
      <c r="AW446" s="13" t="s">
        <v>36</v>
      </c>
      <c r="AX446" s="13" t="s">
        <v>80</v>
      </c>
      <c r="AY446" s="157" t="s">
        <v>130</v>
      </c>
    </row>
    <row r="447" spans="2:65" s="12" customFormat="1" ht="11.25">
      <c r="B447" s="150"/>
      <c r="D447" s="144" t="s">
        <v>143</v>
      </c>
      <c r="E447" s="151" t="s">
        <v>1</v>
      </c>
      <c r="F447" s="152" t="s">
        <v>158</v>
      </c>
      <c r="H447" s="151" t="s">
        <v>1</v>
      </c>
      <c r="I447" s="153"/>
      <c r="L447" s="150"/>
      <c r="M447" s="154"/>
      <c r="T447" s="155"/>
      <c r="AT447" s="151" t="s">
        <v>143</v>
      </c>
      <c r="AU447" s="151" t="s">
        <v>90</v>
      </c>
      <c r="AV447" s="12" t="s">
        <v>88</v>
      </c>
      <c r="AW447" s="12" t="s">
        <v>36</v>
      </c>
      <c r="AX447" s="12" t="s">
        <v>80</v>
      </c>
      <c r="AY447" s="151" t="s">
        <v>130</v>
      </c>
    </row>
    <row r="448" spans="2:65" s="13" customFormat="1" ht="11.25">
      <c r="B448" s="156"/>
      <c r="D448" s="144" t="s">
        <v>143</v>
      </c>
      <c r="E448" s="157" t="s">
        <v>1</v>
      </c>
      <c r="F448" s="158" t="s">
        <v>178</v>
      </c>
      <c r="H448" s="159">
        <v>5</v>
      </c>
      <c r="I448" s="160"/>
      <c r="L448" s="156"/>
      <c r="M448" s="161"/>
      <c r="T448" s="162"/>
      <c r="AT448" s="157" t="s">
        <v>143</v>
      </c>
      <c r="AU448" s="157" t="s">
        <v>90</v>
      </c>
      <c r="AV448" s="13" t="s">
        <v>90</v>
      </c>
      <c r="AW448" s="13" t="s">
        <v>36</v>
      </c>
      <c r="AX448" s="13" t="s">
        <v>80</v>
      </c>
      <c r="AY448" s="157" t="s">
        <v>130</v>
      </c>
    </row>
    <row r="449" spans="2:65" s="14" customFormat="1" ht="11.25">
      <c r="B449" s="163"/>
      <c r="D449" s="144" t="s">
        <v>143</v>
      </c>
      <c r="E449" s="164" t="s">
        <v>1</v>
      </c>
      <c r="F449" s="165" t="s">
        <v>147</v>
      </c>
      <c r="H449" s="166">
        <v>190</v>
      </c>
      <c r="I449" s="167"/>
      <c r="L449" s="163"/>
      <c r="M449" s="168"/>
      <c r="T449" s="169"/>
      <c r="AT449" s="164" t="s">
        <v>143</v>
      </c>
      <c r="AU449" s="164" t="s">
        <v>90</v>
      </c>
      <c r="AV449" s="14" t="s">
        <v>137</v>
      </c>
      <c r="AW449" s="14" t="s">
        <v>36</v>
      </c>
      <c r="AX449" s="14" t="s">
        <v>88</v>
      </c>
      <c r="AY449" s="164" t="s">
        <v>130</v>
      </c>
    </row>
    <row r="450" spans="2:65" s="11" customFormat="1" ht="22.9" customHeight="1">
      <c r="B450" s="119"/>
      <c r="D450" s="120" t="s">
        <v>79</v>
      </c>
      <c r="E450" s="129" t="s">
        <v>137</v>
      </c>
      <c r="F450" s="129" t="s">
        <v>454</v>
      </c>
      <c r="I450" s="122"/>
      <c r="J450" s="130">
        <f>BK450</f>
        <v>0</v>
      </c>
      <c r="L450" s="119"/>
      <c r="M450" s="124"/>
      <c r="P450" s="125">
        <f>SUM(P451:P511)</f>
        <v>0</v>
      </c>
      <c r="R450" s="125">
        <f>SUM(R451:R511)</f>
        <v>0.60619800000000001</v>
      </c>
      <c r="T450" s="126">
        <f>SUM(T451:T511)</f>
        <v>0</v>
      </c>
      <c r="AR450" s="120" t="s">
        <v>88</v>
      </c>
      <c r="AT450" s="127" t="s">
        <v>79</v>
      </c>
      <c r="AU450" s="127" t="s">
        <v>88</v>
      </c>
      <c r="AY450" s="120" t="s">
        <v>130</v>
      </c>
      <c r="BK450" s="128">
        <f>SUM(BK451:BK511)</f>
        <v>0</v>
      </c>
    </row>
    <row r="451" spans="2:65" s="1" customFormat="1" ht="16.5" customHeight="1">
      <c r="B451" s="31"/>
      <c r="C451" s="131" t="s">
        <v>455</v>
      </c>
      <c r="D451" s="131" t="s">
        <v>132</v>
      </c>
      <c r="E451" s="132" t="s">
        <v>456</v>
      </c>
      <c r="F451" s="133" t="s">
        <v>457</v>
      </c>
      <c r="G451" s="134" t="s">
        <v>278</v>
      </c>
      <c r="H451" s="135">
        <v>58.825000000000003</v>
      </c>
      <c r="I451" s="136"/>
      <c r="J451" s="137">
        <f>ROUND(I451*H451,2)</f>
        <v>0</v>
      </c>
      <c r="K451" s="133" t="s">
        <v>136</v>
      </c>
      <c r="L451" s="31"/>
      <c r="M451" s="138" t="s">
        <v>1</v>
      </c>
      <c r="N451" s="139" t="s">
        <v>45</v>
      </c>
      <c r="P451" s="140">
        <f>O451*H451</f>
        <v>0</v>
      </c>
      <c r="Q451" s="140">
        <v>0</v>
      </c>
      <c r="R451" s="140">
        <f>Q451*H451</f>
        <v>0</v>
      </c>
      <c r="S451" s="140">
        <v>0</v>
      </c>
      <c r="T451" s="141">
        <f>S451*H451</f>
        <v>0</v>
      </c>
      <c r="AR451" s="142" t="s">
        <v>137</v>
      </c>
      <c r="AT451" s="142" t="s">
        <v>132</v>
      </c>
      <c r="AU451" s="142" t="s">
        <v>90</v>
      </c>
      <c r="AY451" s="16" t="s">
        <v>130</v>
      </c>
      <c r="BE451" s="143">
        <f>IF(N451="základní",J451,0)</f>
        <v>0</v>
      </c>
      <c r="BF451" s="143">
        <f>IF(N451="snížená",J451,0)</f>
        <v>0</v>
      </c>
      <c r="BG451" s="143">
        <f>IF(N451="zákl. přenesená",J451,0)</f>
        <v>0</v>
      </c>
      <c r="BH451" s="143">
        <f>IF(N451="sníž. přenesená",J451,0)</f>
        <v>0</v>
      </c>
      <c r="BI451" s="143">
        <f>IF(N451="nulová",J451,0)</f>
        <v>0</v>
      </c>
      <c r="BJ451" s="16" t="s">
        <v>88</v>
      </c>
      <c r="BK451" s="143">
        <f>ROUND(I451*H451,2)</f>
        <v>0</v>
      </c>
      <c r="BL451" s="16" t="s">
        <v>137</v>
      </c>
      <c r="BM451" s="142" t="s">
        <v>458</v>
      </c>
    </row>
    <row r="452" spans="2:65" s="1" customFormat="1" ht="19.5">
      <c r="B452" s="31"/>
      <c r="D452" s="144" t="s">
        <v>139</v>
      </c>
      <c r="F452" s="145" t="s">
        <v>459</v>
      </c>
      <c r="I452" s="146"/>
      <c r="L452" s="31"/>
      <c r="M452" s="147"/>
      <c r="T452" s="55"/>
      <c r="AT452" s="16" t="s">
        <v>139</v>
      </c>
      <c r="AU452" s="16" t="s">
        <v>90</v>
      </c>
    </row>
    <row r="453" spans="2:65" s="1" customFormat="1" ht="11.25">
      <c r="B453" s="31"/>
      <c r="D453" s="148" t="s">
        <v>141</v>
      </c>
      <c r="F453" s="149" t="s">
        <v>460</v>
      </c>
      <c r="I453" s="146"/>
      <c r="L453" s="31"/>
      <c r="M453" s="147"/>
      <c r="T453" s="55"/>
      <c r="AT453" s="16" t="s">
        <v>141</v>
      </c>
      <c r="AU453" s="16" t="s">
        <v>90</v>
      </c>
    </row>
    <row r="454" spans="2:65" s="12" customFormat="1" ht="11.25">
      <c r="B454" s="150"/>
      <c r="D454" s="144" t="s">
        <v>143</v>
      </c>
      <c r="E454" s="151" t="s">
        <v>1</v>
      </c>
      <c r="F454" s="152" t="s">
        <v>144</v>
      </c>
      <c r="H454" s="151" t="s">
        <v>1</v>
      </c>
      <c r="I454" s="153"/>
      <c r="L454" s="150"/>
      <c r="M454" s="154"/>
      <c r="T454" s="155"/>
      <c r="AT454" s="151" t="s">
        <v>143</v>
      </c>
      <c r="AU454" s="151" t="s">
        <v>90</v>
      </c>
      <c r="AV454" s="12" t="s">
        <v>88</v>
      </c>
      <c r="AW454" s="12" t="s">
        <v>36</v>
      </c>
      <c r="AX454" s="12" t="s">
        <v>80</v>
      </c>
      <c r="AY454" s="151" t="s">
        <v>130</v>
      </c>
    </row>
    <row r="455" spans="2:65" s="12" customFormat="1" ht="11.25">
      <c r="B455" s="150"/>
      <c r="D455" s="144" t="s">
        <v>143</v>
      </c>
      <c r="E455" s="151" t="s">
        <v>1</v>
      </c>
      <c r="F455" s="152" t="s">
        <v>192</v>
      </c>
      <c r="H455" s="151" t="s">
        <v>1</v>
      </c>
      <c r="I455" s="153"/>
      <c r="L455" s="150"/>
      <c r="M455" s="154"/>
      <c r="T455" s="155"/>
      <c r="AT455" s="151" t="s">
        <v>143</v>
      </c>
      <c r="AU455" s="151" t="s">
        <v>90</v>
      </c>
      <c r="AV455" s="12" t="s">
        <v>88</v>
      </c>
      <c r="AW455" s="12" t="s">
        <v>36</v>
      </c>
      <c r="AX455" s="12" t="s">
        <v>80</v>
      </c>
      <c r="AY455" s="151" t="s">
        <v>130</v>
      </c>
    </row>
    <row r="456" spans="2:65" s="13" customFormat="1" ht="11.25">
      <c r="B456" s="156"/>
      <c r="D456" s="144" t="s">
        <v>143</v>
      </c>
      <c r="E456" s="157" t="s">
        <v>1</v>
      </c>
      <c r="F456" s="158" t="s">
        <v>461</v>
      </c>
      <c r="H456" s="159">
        <v>58.274999999999999</v>
      </c>
      <c r="I456" s="160"/>
      <c r="L456" s="156"/>
      <c r="M456" s="161"/>
      <c r="T456" s="162"/>
      <c r="AT456" s="157" t="s">
        <v>143</v>
      </c>
      <c r="AU456" s="157" t="s">
        <v>90</v>
      </c>
      <c r="AV456" s="13" t="s">
        <v>90</v>
      </c>
      <c r="AW456" s="13" t="s">
        <v>36</v>
      </c>
      <c r="AX456" s="13" t="s">
        <v>80</v>
      </c>
      <c r="AY456" s="157" t="s">
        <v>130</v>
      </c>
    </row>
    <row r="457" spans="2:65" s="12" customFormat="1" ht="11.25">
      <c r="B457" s="150"/>
      <c r="D457" s="144" t="s">
        <v>143</v>
      </c>
      <c r="E457" s="151" t="s">
        <v>1</v>
      </c>
      <c r="F457" s="152" t="s">
        <v>291</v>
      </c>
      <c r="H457" s="151" t="s">
        <v>1</v>
      </c>
      <c r="I457" s="153"/>
      <c r="L457" s="150"/>
      <c r="M457" s="154"/>
      <c r="T457" s="155"/>
      <c r="AT457" s="151" t="s">
        <v>143</v>
      </c>
      <c r="AU457" s="151" t="s">
        <v>90</v>
      </c>
      <c r="AV457" s="12" t="s">
        <v>88</v>
      </c>
      <c r="AW457" s="12" t="s">
        <v>36</v>
      </c>
      <c r="AX457" s="12" t="s">
        <v>80</v>
      </c>
      <c r="AY457" s="151" t="s">
        <v>130</v>
      </c>
    </row>
    <row r="458" spans="2:65" s="13" customFormat="1" ht="11.25">
      <c r="B458" s="156"/>
      <c r="D458" s="144" t="s">
        <v>143</v>
      </c>
      <c r="E458" s="157" t="s">
        <v>1</v>
      </c>
      <c r="F458" s="158" t="s">
        <v>462</v>
      </c>
      <c r="H458" s="159">
        <v>0.55000000000000004</v>
      </c>
      <c r="I458" s="160"/>
      <c r="L458" s="156"/>
      <c r="M458" s="161"/>
      <c r="T458" s="162"/>
      <c r="AT458" s="157" t="s">
        <v>143</v>
      </c>
      <c r="AU458" s="157" t="s">
        <v>90</v>
      </c>
      <c r="AV458" s="13" t="s">
        <v>90</v>
      </c>
      <c r="AW458" s="13" t="s">
        <v>36</v>
      </c>
      <c r="AX458" s="13" t="s">
        <v>80</v>
      </c>
      <c r="AY458" s="157" t="s">
        <v>130</v>
      </c>
    </row>
    <row r="459" spans="2:65" s="14" customFormat="1" ht="11.25">
      <c r="B459" s="163"/>
      <c r="D459" s="144" t="s">
        <v>143</v>
      </c>
      <c r="E459" s="164" t="s">
        <v>1</v>
      </c>
      <c r="F459" s="165" t="s">
        <v>147</v>
      </c>
      <c r="H459" s="166">
        <v>58.825000000000003</v>
      </c>
      <c r="I459" s="167"/>
      <c r="L459" s="163"/>
      <c r="M459" s="168"/>
      <c r="T459" s="169"/>
      <c r="AT459" s="164" t="s">
        <v>143</v>
      </c>
      <c r="AU459" s="164" t="s">
        <v>90</v>
      </c>
      <c r="AV459" s="14" t="s">
        <v>137</v>
      </c>
      <c r="AW459" s="14" t="s">
        <v>36</v>
      </c>
      <c r="AX459" s="14" t="s">
        <v>88</v>
      </c>
      <c r="AY459" s="164" t="s">
        <v>130</v>
      </c>
    </row>
    <row r="460" spans="2:65" s="1" customFormat="1" ht="16.5" customHeight="1">
      <c r="B460" s="31"/>
      <c r="C460" s="131" t="s">
        <v>463</v>
      </c>
      <c r="D460" s="131" t="s">
        <v>132</v>
      </c>
      <c r="E460" s="132" t="s">
        <v>464</v>
      </c>
      <c r="F460" s="133" t="s">
        <v>465</v>
      </c>
      <c r="G460" s="134" t="s">
        <v>278</v>
      </c>
      <c r="H460" s="135">
        <v>62.37</v>
      </c>
      <c r="I460" s="136"/>
      <c r="J460" s="137">
        <f>ROUND(I460*H460,2)</f>
        <v>0</v>
      </c>
      <c r="K460" s="133" t="s">
        <v>136</v>
      </c>
      <c r="L460" s="31"/>
      <c r="M460" s="138" t="s">
        <v>1</v>
      </c>
      <c r="N460" s="139" t="s">
        <v>45</v>
      </c>
      <c r="P460" s="140">
        <f>O460*H460</f>
        <v>0</v>
      </c>
      <c r="Q460" s="140">
        <v>0</v>
      </c>
      <c r="R460" s="140">
        <f>Q460*H460</f>
        <v>0</v>
      </c>
      <c r="S460" s="140">
        <v>0</v>
      </c>
      <c r="T460" s="141">
        <f>S460*H460</f>
        <v>0</v>
      </c>
      <c r="AR460" s="142" t="s">
        <v>137</v>
      </c>
      <c r="AT460" s="142" t="s">
        <v>132</v>
      </c>
      <c r="AU460" s="142" t="s">
        <v>90</v>
      </c>
      <c r="AY460" s="16" t="s">
        <v>130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6" t="s">
        <v>88</v>
      </c>
      <c r="BK460" s="143">
        <f>ROUND(I460*H460,2)</f>
        <v>0</v>
      </c>
      <c r="BL460" s="16" t="s">
        <v>137</v>
      </c>
      <c r="BM460" s="142" t="s">
        <v>466</v>
      </c>
    </row>
    <row r="461" spans="2:65" s="1" customFormat="1" ht="19.5">
      <c r="B461" s="31"/>
      <c r="D461" s="144" t="s">
        <v>139</v>
      </c>
      <c r="F461" s="145" t="s">
        <v>467</v>
      </c>
      <c r="I461" s="146"/>
      <c r="L461" s="31"/>
      <c r="M461" s="147"/>
      <c r="T461" s="55"/>
      <c r="AT461" s="16" t="s">
        <v>139</v>
      </c>
      <c r="AU461" s="16" t="s">
        <v>90</v>
      </c>
    </row>
    <row r="462" spans="2:65" s="1" customFormat="1" ht="11.25">
      <c r="B462" s="31"/>
      <c r="D462" s="148" t="s">
        <v>141</v>
      </c>
      <c r="F462" s="149" t="s">
        <v>468</v>
      </c>
      <c r="I462" s="146"/>
      <c r="L462" s="31"/>
      <c r="M462" s="147"/>
      <c r="T462" s="55"/>
      <c r="AT462" s="16" t="s">
        <v>141</v>
      </c>
      <c r="AU462" s="16" t="s">
        <v>90</v>
      </c>
    </row>
    <row r="463" spans="2:65" s="12" customFormat="1" ht="11.25">
      <c r="B463" s="150"/>
      <c r="D463" s="144" t="s">
        <v>143</v>
      </c>
      <c r="E463" s="151" t="s">
        <v>1</v>
      </c>
      <c r="F463" s="152" t="s">
        <v>469</v>
      </c>
      <c r="H463" s="151" t="s">
        <v>1</v>
      </c>
      <c r="I463" s="153"/>
      <c r="L463" s="150"/>
      <c r="M463" s="154"/>
      <c r="T463" s="155"/>
      <c r="AT463" s="151" t="s">
        <v>143</v>
      </c>
      <c r="AU463" s="151" t="s">
        <v>90</v>
      </c>
      <c r="AV463" s="12" t="s">
        <v>88</v>
      </c>
      <c r="AW463" s="12" t="s">
        <v>36</v>
      </c>
      <c r="AX463" s="12" t="s">
        <v>80</v>
      </c>
      <c r="AY463" s="151" t="s">
        <v>130</v>
      </c>
    </row>
    <row r="464" spans="2:65" s="12" customFormat="1" ht="11.25">
      <c r="B464" s="150"/>
      <c r="D464" s="144" t="s">
        <v>143</v>
      </c>
      <c r="E464" s="151" t="s">
        <v>1</v>
      </c>
      <c r="F464" s="152" t="s">
        <v>192</v>
      </c>
      <c r="H464" s="151" t="s">
        <v>1</v>
      </c>
      <c r="I464" s="153"/>
      <c r="L464" s="150"/>
      <c r="M464" s="154"/>
      <c r="T464" s="155"/>
      <c r="AT464" s="151" t="s">
        <v>143</v>
      </c>
      <c r="AU464" s="151" t="s">
        <v>90</v>
      </c>
      <c r="AV464" s="12" t="s">
        <v>88</v>
      </c>
      <c r="AW464" s="12" t="s">
        <v>36</v>
      </c>
      <c r="AX464" s="12" t="s">
        <v>80</v>
      </c>
      <c r="AY464" s="151" t="s">
        <v>130</v>
      </c>
    </row>
    <row r="465" spans="2:65" s="13" customFormat="1" ht="11.25">
      <c r="B465" s="156"/>
      <c r="D465" s="144" t="s">
        <v>143</v>
      </c>
      <c r="E465" s="157" t="s">
        <v>1</v>
      </c>
      <c r="F465" s="158" t="s">
        <v>470</v>
      </c>
      <c r="H465" s="159">
        <v>62.37</v>
      </c>
      <c r="I465" s="160"/>
      <c r="L465" s="156"/>
      <c r="M465" s="161"/>
      <c r="T465" s="162"/>
      <c r="AT465" s="157" t="s">
        <v>143</v>
      </c>
      <c r="AU465" s="157" t="s">
        <v>90</v>
      </c>
      <c r="AV465" s="13" t="s">
        <v>90</v>
      </c>
      <c r="AW465" s="13" t="s">
        <v>36</v>
      </c>
      <c r="AX465" s="13" t="s">
        <v>80</v>
      </c>
      <c r="AY465" s="157" t="s">
        <v>130</v>
      </c>
    </row>
    <row r="466" spans="2:65" s="14" customFormat="1" ht="11.25">
      <c r="B466" s="163"/>
      <c r="D466" s="144" t="s">
        <v>143</v>
      </c>
      <c r="E466" s="164" t="s">
        <v>1</v>
      </c>
      <c r="F466" s="165" t="s">
        <v>147</v>
      </c>
      <c r="H466" s="166">
        <v>62.37</v>
      </c>
      <c r="I466" s="167"/>
      <c r="L466" s="163"/>
      <c r="M466" s="168"/>
      <c r="T466" s="169"/>
      <c r="AT466" s="164" t="s">
        <v>143</v>
      </c>
      <c r="AU466" s="164" t="s">
        <v>90</v>
      </c>
      <c r="AV466" s="14" t="s">
        <v>137</v>
      </c>
      <c r="AW466" s="14" t="s">
        <v>36</v>
      </c>
      <c r="AX466" s="14" t="s">
        <v>88</v>
      </c>
      <c r="AY466" s="164" t="s">
        <v>130</v>
      </c>
    </row>
    <row r="467" spans="2:65" s="1" customFormat="1" ht="24.2" customHeight="1">
      <c r="B467" s="31"/>
      <c r="C467" s="131" t="s">
        <v>471</v>
      </c>
      <c r="D467" s="131" t="s">
        <v>132</v>
      </c>
      <c r="E467" s="132" t="s">
        <v>472</v>
      </c>
      <c r="F467" s="133" t="s">
        <v>473</v>
      </c>
      <c r="G467" s="134" t="s">
        <v>231</v>
      </c>
      <c r="H467" s="135">
        <v>4</v>
      </c>
      <c r="I467" s="136"/>
      <c r="J467" s="137">
        <f>ROUND(I467*H467,2)</f>
        <v>0</v>
      </c>
      <c r="K467" s="133" t="s">
        <v>136</v>
      </c>
      <c r="L467" s="31"/>
      <c r="M467" s="138" t="s">
        <v>1</v>
      </c>
      <c r="N467" s="139" t="s">
        <v>45</v>
      </c>
      <c r="P467" s="140">
        <f>O467*H467</f>
        <v>0</v>
      </c>
      <c r="Q467" s="140">
        <v>8.7419999999999998E-2</v>
      </c>
      <c r="R467" s="140">
        <f>Q467*H467</f>
        <v>0.34967999999999999</v>
      </c>
      <c r="S467" s="140">
        <v>0</v>
      </c>
      <c r="T467" s="141">
        <f>S467*H467</f>
        <v>0</v>
      </c>
      <c r="AR467" s="142" t="s">
        <v>137</v>
      </c>
      <c r="AT467" s="142" t="s">
        <v>132</v>
      </c>
      <c r="AU467" s="142" t="s">
        <v>90</v>
      </c>
      <c r="AY467" s="16" t="s">
        <v>130</v>
      </c>
      <c r="BE467" s="143">
        <f>IF(N467="základní",J467,0)</f>
        <v>0</v>
      </c>
      <c r="BF467" s="143">
        <f>IF(N467="snížená",J467,0)</f>
        <v>0</v>
      </c>
      <c r="BG467" s="143">
        <f>IF(N467="zákl. přenesená",J467,0)</f>
        <v>0</v>
      </c>
      <c r="BH467" s="143">
        <f>IF(N467="sníž. přenesená",J467,0)</f>
        <v>0</v>
      </c>
      <c r="BI467" s="143">
        <f>IF(N467="nulová",J467,0)</f>
        <v>0</v>
      </c>
      <c r="BJ467" s="16" t="s">
        <v>88</v>
      </c>
      <c r="BK467" s="143">
        <f>ROUND(I467*H467,2)</f>
        <v>0</v>
      </c>
      <c r="BL467" s="16" t="s">
        <v>137</v>
      </c>
      <c r="BM467" s="142" t="s">
        <v>474</v>
      </c>
    </row>
    <row r="468" spans="2:65" s="1" customFormat="1" ht="19.5">
      <c r="B468" s="31"/>
      <c r="D468" s="144" t="s">
        <v>139</v>
      </c>
      <c r="F468" s="145" t="s">
        <v>475</v>
      </c>
      <c r="I468" s="146"/>
      <c r="L468" s="31"/>
      <c r="M468" s="147"/>
      <c r="T468" s="55"/>
      <c r="AT468" s="16" t="s">
        <v>139</v>
      </c>
      <c r="AU468" s="16" t="s">
        <v>90</v>
      </c>
    </row>
    <row r="469" spans="2:65" s="1" customFormat="1" ht="11.25">
      <c r="B469" s="31"/>
      <c r="D469" s="148" t="s">
        <v>141</v>
      </c>
      <c r="F469" s="149" t="s">
        <v>476</v>
      </c>
      <c r="I469" s="146"/>
      <c r="L469" s="31"/>
      <c r="M469" s="147"/>
      <c r="T469" s="55"/>
      <c r="AT469" s="16" t="s">
        <v>141</v>
      </c>
      <c r="AU469" s="16" t="s">
        <v>90</v>
      </c>
    </row>
    <row r="470" spans="2:65" s="12" customFormat="1" ht="11.25">
      <c r="B470" s="150"/>
      <c r="D470" s="144" t="s">
        <v>143</v>
      </c>
      <c r="E470" s="151" t="s">
        <v>1</v>
      </c>
      <c r="F470" s="152" t="s">
        <v>477</v>
      </c>
      <c r="H470" s="151" t="s">
        <v>1</v>
      </c>
      <c r="I470" s="153"/>
      <c r="L470" s="150"/>
      <c r="M470" s="154"/>
      <c r="T470" s="155"/>
      <c r="AT470" s="151" t="s">
        <v>143</v>
      </c>
      <c r="AU470" s="151" t="s">
        <v>90</v>
      </c>
      <c r="AV470" s="12" t="s">
        <v>88</v>
      </c>
      <c r="AW470" s="12" t="s">
        <v>36</v>
      </c>
      <c r="AX470" s="12" t="s">
        <v>80</v>
      </c>
      <c r="AY470" s="151" t="s">
        <v>130</v>
      </c>
    </row>
    <row r="471" spans="2:65" s="13" customFormat="1" ht="11.25">
      <c r="B471" s="156"/>
      <c r="D471" s="144" t="s">
        <v>143</v>
      </c>
      <c r="E471" s="157" t="s">
        <v>1</v>
      </c>
      <c r="F471" s="158" t="s">
        <v>478</v>
      </c>
      <c r="H471" s="159">
        <v>4</v>
      </c>
      <c r="I471" s="160"/>
      <c r="L471" s="156"/>
      <c r="M471" s="161"/>
      <c r="T471" s="162"/>
      <c r="AT471" s="157" t="s">
        <v>143</v>
      </c>
      <c r="AU471" s="157" t="s">
        <v>90</v>
      </c>
      <c r="AV471" s="13" t="s">
        <v>90</v>
      </c>
      <c r="AW471" s="13" t="s">
        <v>36</v>
      </c>
      <c r="AX471" s="13" t="s">
        <v>80</v>
      </c>
      <c r="AY471" s="157" t="s">
        <v>130</v>
      </c>
    </row>
    <row r="472" spans="2:65" s="14" customFormat="1" ht="11.25">
      <c r="B472" s="163"/>
      <c r="D472" s="144" t="s">
        <v>143</v>
      </c>
      <c r="E472" s="164" t="s">
        <v>1</v>
      </c>
      <c r="F472" s="165" t="s">
        <v>147</v>
      </c>
      <c r="H472" s="166">
        <v>4</v>
      </c>
      <c r="I472" s="167"/>
      <c r="L472" s="163"/>
      <c r="M472" s="168"/>
      <c r="T472" s="169"/>
      <c r="AT472" s="164" t="s">
        <v>143</v>
      </c>
      <c r="AU472" s="164" t="s">
        <v>90</v>
      </c>
      <c r="AV472" s="14" t="s">
        <v>137</v>
      </c>
      <c r="AW472" s="14" t="s">
        <v>36</v>
      </c>
      <c r="AX472" s="14" t="s">
        <v>88</v>
      </c>
      <c r="AY472" s="164" t="s">
        <v>130</v>
      </c>
    </row>
    <row r="473" spans="2:65" s="1" customFormat="1" ht="24.2" customHeight="1">
      <c r="B473" s="31"/>
      <c r="C473" s="170" t="s">
        <v>479</v>
      </c>
      <c r="D473" s="170" t="s">
        <v>371</v>
      </c>
      <c r="E473" s="171" t="s">
        <v>480</v>
      </c>
      <c r="F473" s="172" t="s">
        <v>481</v>
      </c>
      <c r="G473" s="173" t="s">
        <v>231</v>
      </c>
      <c r="H473" s="174">
        <v>2</v>
      </c>
      <c r="I473" s="175"/>
      <c r="J473" s="176">
        <f>ROUND(I473*H473,2)</f>
        <v>0</v>
      </c>
      <c r="K473" s="172" t="s">
        <v>136</v>
      </c>
      <c r="L473" s="177"/>
      <c r="M473" s="178" t="s">
        <v>1</v>
      </c>
      <c r="N473" s="179" t="s">
        <v>45</v>
      </c>
      <c r="P473" s="140">
        <f>O473*H473</f>
        <v>0</v>
      </c>
      <c r="Q473" s="140">
        <v>5.0999999999999997E-2</v>
      </c>
      <c r="R473" s="140">
        <f>Q473*H473</f>
        <v>0.10199999999999999</v>
      </c>
      <c r="S473" s="140">
        <v>0</v>
      </c>
      <c r="T473" s="141">
        <f>S473*H473</f>
        <v>0</v>
      </c>
      <c r="AR473" s="142" t="s">
        <v>204</v>
      </c>
      <c r="AT473" s="142" t="s">
        <v>371</v>
      </c>
      <c r="AU473" s="142" t="s">
        <v>90</v>
      </c>
      <c r="AY473" s="16" t="s">
        <v>130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6" t="s">
        <v>88</v>
      </c>
      <c r="BK473" s="143">
        <f>ROUND(I473*H473,2)</f>
        <v>0</v>
      </c>
      <c r="BL473" s="16" t="s">
        <v>137</v>
      </c>
      <c r="BM473" s="142" t="s">
        <v>482</v>
      </c>
    </row>
    <row r="474" spans="2:65" s="1" customFormat="1" ht="11.25">
      <c r="B474" s="31"/>
      <c r="D474" s="144" t="s">
        <v>139</v>
      </c>
      <c r="F474" s="145" t="s">
        <v>481</v>
      </c>
      <c r="I474" s="146"/>
      <c r="L474" s="31"/>
      <c r="M474" s="147"/>
      <c r="T474" s="55"/>
      <c r="AT474" s="16" t="s">
        <v>139</v>
      </c>
      <c r="AU474" s="16" t="s">
        <v>90</v>
      </c>
    </row>
    <row r="475" spans="2:65" s="12" customFormat="1" ht="11.25">
      <c r="B475" s="150"/>
      <c r="D475" s="144" t="s">
        <v>143</v>
      </c>
      <c r="E475" s="151" t="s">
        <v>1</v>
      </c>
      <c r="F475" s="152" t="s">
        <v>483</v>
      </c>
      <c r="H475" s="151" t="s">
        <v>1</v>
      </c>
      <c r="I475" s="153"/>
      <c r="L475" s="150"/>
      <c r="M475" s="154"/>
      <c r="T475" s="155"/>
      <c r="AT475" s="151" t="s">
        <v>143</v>
      </c>
      <c r="AU475" s="151" t="s">
        <v>90</v>
      </c>
      <c r="AV475" s="12" t="s">
        <v>88</v>
      </c>
      <c r="AW475" s="12" t="s">
        <v>36</v>
      </c>
      <c r="AX475" s="12" t="s">
        <v>80</v>
      </c>
      <c r="AY475" s="151" t="s">
        <v>130</v>
      </c>
    </row>
    <row r="476" spans="2:65" s="13" customFormat="1" ht="11.25">
      <c r="B476" s="156"/>
      <c r="D476" s="144" t="s">
        <v>143</v>
      </c>
      <c r="E476" s="157" t="s">
        <v>1</v>
      </c>
      <c r="F476" s="158" t="s">
        <v>90</v>
      </c>
      <c r="H476" s="159">
        <v>2</v>
      </c>
      <c r="I476" s="160"/>
      <c r="L476" s="156"/>
      <c r="M476" s="161"/>
      <c r="T476" s="162"/>
      <c r="AT476" s="157" t="s">
        <v>143</v>
      </c>
      <c r="AU476" s="157" t="s">
        <v>90</v>
      </c>
      <c r="AV476" s="13" t="s">
        <v>90</v>
      </c>
      <c r="AW476" s="13" t="s">
        <v>36</v>
      </c>
      <c r="AX476" s="13" t="s">
        <v>80</v>
      </c>
      <c r="AY476" s="157" t="s">
        <v>130</v>
      </c>
    </row>
    <row r="477" spans="2:65" s="14" customFormat="1" ht="11.25">
      <c r="B477" s="163"/>
      <c r="D477" s="144" t="s">
        <v>143</v>
      </c>
      <c r="E477" s="164" t="s">
        <v>1</v>
      </c>
      <c r="F477" s="165" t="s">
        <v>147</v>
      </c>
      <c r="H477" s="166">
        <v>2</v>
      </c>
      <c r="I477" s="167"/>
      <c r="L477" s="163"/>
      <c r="M477" s="168"/>
      <c r="T477" s="169"/>
      <c r="AT477" s="164" t="s">
        <v>143</v>
      </c>
      <c r="AU477" s="164" t="s">
        <v>90</v>
      </c>
      <c r="AV477" s="14" t="s">
        <v>137</v>
      </c>
      <c r="AW477" s="14" t="s">
        <v>36</v>
      </c>
      <c r="AX477" s="14" t="s">
        <v>88</v>
      </c>
      <c r="AY477" s="164" t="s">
        <v>130</v>
      </c>
    </row>
    <row r="478" spans="2:65" s="1" customFormat="1" ht="24.2" customHeight="1">
      <c r="B478" s="31"/>
      <c r="C478" s="170" t="s">
        <v>484</v>
      </c>
      <c r="D478" s="170" t="s">
        <v>371</v>
      </c>
      <c r="E478" s="171" t="s">
        <v>485</v>
      </c>
      <c r="F478" s="172" t="s">
        <v>486</v>
      </c>
      <c r="G478" s="173" t="s">
        <v>231</v>
      </c>
      <c r="H478" s="174">
        <v>2</v>
      </c>
      <c r="I478" s="175"/>
      <c r="J478" s="176">
        <f>ROUND(I478*H478,2)</f>
        <v>0</v>
      </c>
      <c r="K478" s="172" t="s">
        <v>136</v>
      </c>
      <c r="L478" s="177"/>
      <c r="M478" s="178" t="s">
        <v>1</v>
      </c>
      <c r="N478" s="179" t="s">
        <v>45</v>
      </c>
      <c r="P478" s="140">
        <f>O478*H478</f>
        <v>0</v>
      </c>
      <c r="Q478" s="140">
        <v>6.8000000000000005E-2</v>
      </c>
      <c r="R478" s="140">
        <f>Q478*H478</f>
        <v>0.13600000000000001</v>
      </c>
      <c r="S478" s="140">
        <v>0</v>
      </c>
      <c r="T478" s="141">
        <f>S478*H478</f>
        <v>0</v>
      </c>
      <c r="AR478" s="142" t="s">
        <v>204</v>
      </c>
      <c r="AT478" s="142" t="s">
        <v>371</v>
      </c>
      <c r="AU478" s="142" t="s">
        <v>90</v>
      </c>
      <c r="AY478" s="16" t="s">
        <v>130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6" t="s">
        <v>88</v>
      </c>
      <c r="BK478" s="143">
        <f>ROUND(I478*H478,2)</f>
        <v>0</v>
      </c>
      <c r="BL478" s="16" t="s">
        <v>137</v>
      </c>
      <c r="BM478" s="142" t="s">
        <v>487</v>
      </c>
    </row>
    <row r="479" spans="2:65" s="1" customFormat="1" ht="11.25">
      <c r="B479" s="31"/>
      <c r="D479" s="144" t="s">
        <v>139</v>
      </c>
      <c r="F479" s="145" t="s">
        <v>486</v>
      </c>
      <c r="I479" s="146"/>
      <c r="L479" s="31"/>
      <c r="M479" s="147"/>
      <c r="T479" s="55"/>
      <c r="AT479" s="16" t="s">
        <v>139</v>
      </c>
      <c r="AU479" s="16" t="s">
        <v>90</v>
      </c>
    </row>
    <row r="480" spans="2:65" s="12" customFormat="1" ht="11.25">
      <c r="B480" s="150"/>
      <c r="D480" s="144" t="s">
        <v>143</v>
      </c>
      <c r="E480" s="151" t="s">
        <v>1</v>
      </c>
      <c r="F480" s="152" t="s">
        <v>483</v>
      </c>
      <c r="H480" s="151" t="s">
        <v>1</v>
      </c>
      <c r="I480" s="153"/>
      <c r="L480" s="150"/>
      <c r="M480" s="154"/>
      <c r="T480" s="155"/>
      <c r="AT480" s="151" t="s">
        <v>143</v>
      </c>
      <c r="AU480" s="151" t="s">
        <v>90</v>
      </c>
      <c r="AV480" s="12" t="s">
        <v>88</v>
      </c>
      <c r="AW480" s="12" t="s">
        <v>36</v>
      </c>
      <c r="AX480" s="12" t="s">
        <v>80</v>
      </c>
      <c r="AY480" s="151" t="s">
        <v>130</v>
      </c>
    </row>
    <row r="481" spans="2:65" s="13" customFormat="1" ht="11.25">
      <c r="B481" s="156"/>
      <c r="D481" s="144" t="s">
        <v>143</v>
      </c>
      <c r="E481" s="157" t="s">
        <v>1</v>
      </c>
      <c r="F481" s="158" t="s">
        <v>90</v>
      </c>
      <c r="H481" s="159">
        <v>2</v>
      </c>
      <c r="I481" s="160"/>
      <c r="L481" s="156"/>
      <c r="M481" s="161"/>
      <c r="T481" s="162"/>
      <c r="AT481" s="157" t="s">
        <v>143</v>
      </c>
      <c r="AU481" s="157" t="s">
        <v>90</v>
      </c>
      <c r="AV481" s="13" t="s">
        <v>90</v>
      </c>
      <c r="AW481" s="13" t="s">
        <v>36</v>
      </c>
      <c r="AX481" s="13" t="s">
        <v>88</v>
      </c>
      <c r="AY481" s="157" t="s">
        <v>130</v>
      </c>
    </row>
    <row r="482" spans="2:65" s="1" customFormat="1" ht="33" customHeight="1">
      <c r="B482" s="31"/>
      <c r="C482" s="131" t="s">
        <v>488</v>
      </c>
      <c r="D482" s="131" t="s">
        <v>132</v>
      </c>
      <c r="E482" s="132" t="s">
        <v>489</v>
      </c>
      <c r="F482" s="133" t="s">
        <v>490</v>
      </c>
      <c r="G482" s="134" t="s">
        <v>278</v>
      </c>
      <c r="H482" s="135">
        <v>0.8</v>
      </c>
      <c r="I482" s="136"/>
      <c r="J482" s="137">
        <f>ROUND(I482*H482,2)</f>
        <v>0</v>
      </c>
      <c r="K482" s="133" t="s">
        <v>136</v>
      </c>
      <c r="L482" s="31"/>
      <c r="M482" s="138" t="s">
        <v>1</v>
      </c>
      <c r="N482" s="139" t="s">
        <v>45</v>
      </c>
      <c r="P482" s="140">
        <f>O482*H482</f>
        <v>0</v>
      </c>
      <c r="Q482" s="140">
        <v>0</v>
      </c>
      <c r="R482" s="140">
        <f>Q482*H482</f>
        <v>0</v>
      </c>
      <c r="S482" s="140">
        <v>0</v>
      </c>
      <c r="T482" s="141">
        <f>S482*H482</f>
        <v>0</v>
      </c>
      <c r="AR482" s="142" t="s">
        <v>137</v>
      </c>
      <c r="AT482" s="142" t="s">
        <v>132</v>
      </c>
      <c r="AU482" s="142" t="s">
        <v>90</v>
      </c>
      <c r="AY482" s="16" t="s">
        <v>130</v>
      </c>
      <c r="BE482" s="143">
        <f>IF(N482="základní",J482,0)</f>
        <v>0</v>
      </c>
      <c r="BF482" s="143">
        <f>IF(N482="snížená",J482,0)</f>
        <v>0</v>
      </c>
      <c r="BG482" s="143">
        <f>IF(N482="zákl. přenesená",J482,0)</f>
        <v>0</v>
      </c>
      <c r="BH482" s="143">
        <f>IF(N482="sníž. přenesená",J482,0)</f>
        <v>0</v>
      </c>
      <c r="BI482" s="143">
        <f>IF(N482="nulová",J482,0)</f>
        <v>0</v>
      </c>
      <c r="BJ482" s="16" t="s">
        <v>88</v>
      </c>
      <c r="BK482" s="143">
        <f>ROUND(I482*H482,2)</f>
        <v>0</v>
      </c>
      <c r="BL482" s="16" t="s">
        <v>137</v>
      </c>
      <c r="BM482" s="142" t="s">
        <v>491</v>
      </c>
    </row>
    <row r="483" spans="2:65" s="1" customFormat="1" ht="29.25">
      <c r="B483" s="31"/>
      <c r="D483" s="144" t="s">
        <v>139</v>
      </c>
      <c r="F483" s="145" t="s">
        <v>492</v>
      </c>
      <c r="I483" s="146"/>
      <c r="L483" s="31"/>
      <c r="M483" s="147"/>
      <c r="T483" s="55"/>
      <c r="AT483" s="16" t="s">
        <v>139</v>
      </c>
      <c r="AU483" s="16" t="s">
        <v>90</v>
      </c>
    </row>
    <row r="484" spans="2:65" s="1" customFormat="1" ht="11.25">
      <c r="B484" s="31"/>
      <c r="D484" s="148" t="s">
        <v>141</v>
      </c>
      <c r="F484" s="149" t="s">
        <v>493</v>
      </c>
      <c r="I484" s="146"/>
      <c r="L484" s="31"/>
      <c r="M484" s="147"/>
      <c r="T484" s="55"/>
      <c r="AT484" s="16" t="s">
        <v>141</v>
      </c>
      <c r="AU484" s="16" t="s">
        <v>90</v>
      </c>
    </row>
    <row r="485" spans="2:65" s="12" customFormat="1" ht="11.25">
      <c r="B485" s="150"/>
      <c r="D485" s="144" t="s">
        <v>143</v>
      </c>
      <c r="E485" s="151" t="s">
        <v>1</v>
      </c>
      <c r="F485" s="152" t="s">
        <v>483</v>
      </c>
      <c r="H485" s="151" t="s">
        <v>1</v>
      </c>
      <c r="I485" s="153"/>
      <c r="L485" s="150"/>
      <c r="M485" s="154"/>
      <c r="T485" s="155"/>
      <c r="AT485" s="151" t="s">
        <v>143</v>
      </c>
      <c r="AU485" s="151" t="s">
        <v>90</v>
      </c>
      <c r="AV485" s="12" t="s">
        <v>88</v>
      </c>
      <c r="AW485" s="12" t="s">
        <v>36</v>
      </c>
      <c r="AX485" s="12" t="s">
        <v>80</v>
      </c>
      <c r="AY485" s="151" t="s">
        <v>130</v>
      </c>
    </row>
    <row r="486" spans="2:65" s="13" customFormat="1" ht="11.25">
      <c r="B486" s="156"/>
      <c r="D486" s="144" t="s">
        <v>143</v>
      </c>
      <c r="E486" s="157" t="s">
        <v>1</v>
      </c>
      <c r="F486" s="158" t="s">
        <v>494</v>
      </c>
      <c r="H486" s="159">
        <v>0.8</v>
      </c>
      <c r="I486" s="160"/>
      <c r="L486" s="156"/>
      <c r="M486" s="161"/>
      <c r="T486" s="162"/>
      <c r="AT486" s="157" t="s">
        <v>143</v>
      </c>
      <c r="AU486" s="157" t="s">
        <v>90</v>
      </c>
      <c r="AV486" s="13" t="s">
        <v>90</v>
      </c>
      <c r="AW486" s="13" t="s">
        <v>36</v>
      </c>
      <c r="AX486" s="13" t="s">
        <v>88</v>
      </c>
      <c r="AY486" s="157" t="s">
        <v>130</v>
      </c>
    </row>
    <row r="487" spans="2:65" s="1" customFormat="1" ht="24.2" customHeight="1">
      <c r="B487" s="31"/>
      <c r="C487" s="131" t="s">
        <v>495</v>
      </c>
      <c r="D487" s="131" t="s">
        <v>132</v>
      </c>
      <c r="E487" s="132" t="s">
        <v>496</v>
      </c>
      <c r="F487" s="133" t="s">
        <v>497</v>
      </c>
      <c r="G487" s="134" t="s">
        <v>278</v>
      </c>
      <c r="H487" s="135">
        <v>0.52500000000000002</v>
      </c>
      <c r="I487" s="136"/>
      <c r="J487" s="137">
        <f>ROUND(I487*H487,2)</f>
        <v>0</v>
      </c>
      <c r="K487" s="133" t="s">
        <v>136</v>
      </c>
      <c r="L487" s="31"/>
      <c r="M487" s="138" t="s">
        <v>1</v>
      </c>
      <c r="N487" s="139" t="s">
        <v>45</v>
      </c>
      <c r="P487" s="140">
        <f>O487*H487</f>
        <v>0</v>
      </c>
      <c r="Q487" s="140">
        <v>0</v>
      </c>
      <c r="R487" s="140">
        <f>Q487*H487</f>
        <v>0</v>
      </c>
      <c r="S487" s="140">
        <v>0</v>
      </c>
      <c r="T487" s="141">
        <f>S487*H487</f>
        <v>0</v>
      </c>
      <c r="AR487" s="142" t="s">
        <v>137</v>
      </c>
      <c r="AT487" s="142" t="s">
        <v>132</v>
      </c>
      <c r="AU487" s="142" t="s">
        <v>90</v>
      </c>
      <c r="AY487" s="16" t="s">
        <v>130</v>
      </c>
      <c r="BE487" s="143">
        <f>IF(N487="základní",J487,0)</f>
        <v>0</v>
      </c>
      <c r="BF487" s="143">
        <f>IF(N487="snížená",J487,0)</f>
        <v>0</v>
      </c>
      <c r="BG487" s="143">
        <f>IF(N487="zákl. přenesená",J487,0)</f>
        <v>0</v>
      </c>
      <c r="BH487" s="143">
        <f>IF(N487="sníž. přenesená",J487,0)</f>
        <v>0</v>
      </c>
      <c r="BI487" s="143">
        <f>IF(N487="nulová",J487,0)</f>
        <v>0</v>
      </c>
      <c r="BJ487" s="16" t="s">
        <v>88</v>
      </c>
      <c r="BK487" s="143">
        <f>ROUND(I487*H487,2)</f>
        <v>0</v>
      </c>
      <c r="BL487" s="16" t="s">
        <v>137</v>
      </c>
      <c r="BM487" s="142" t="s">
        <v>498</v>
      </c>
    </row>
    <row r="488" spans="2:65" s="1" customFormat="1" ht="11.25">
      <c r="B488" s="31"/>
      <c r="D488" s="144" t="s">
        <v>139</v>
      </c>
      <c r="F488" s="145" t="s">
        <v>497</v>
      </c>
      <c r="I488" s="146"/>
      <c r="L488" s="31"/>
      <c r="M488" s="147"/>
      <c r="T488" s="55"/>
      <c r="AT488" s="16" t="s">
        <v>139</v>
      </c>
      <c r="AU488" s="16" t="s">
        <v>90</v>
      </c>
    </row>
    <row r="489" spans="2:65" s="1" customFormat="1" ht="11.25">
      <c r="B489" s="31"/>
      <c r="D489" s="148" t="s">
        <v>141</v>
      </c>
      <c r="F489" s="149" t="s">
        <v>499</v>
      </c>
      <c r="I489" s="146"/>
      <c r="L489" s="31"/>
      <c r="M489" s="147"/>
      <c r="T489" s="55"/>
      <c r="AT489" s="16" t="s">
        <v>141</v>
      </c>
      <c r="AU489" s="16" t="s">
        <v>90</v>
      </c>
    </row>
    <row r="490" spans="2:65" s="12" customFormat="1" ht="11.25">
      <c r="B490" s="150"/>
      <c r="D490" s="144" t="s">
        <v>143</v>
      </c>
      <c r="E490" s="151" t="s">
        <v>1</v>
      </c>
      <c r="F490" s="152" t="s">
        <v>453</v>
      </c>
      <c r="H490" s="151" t="s">
        <v>1</v>
      </c>
      <c r="I490" s="153"/>
      <c r="L490" s="150"/>
      <c r="M490" s="154"/>
      <c r="T490" s="155"/>
      <c r="AT490" s="151" t="s">
        <v>143</v>
      </c>
      <c r="AU490" s="151" t="s">
        <v>90</v>
      </c>
      <c r="AV490" s="12" t="s">
        <v>88</v>
      </c>
      <c r="AW490" s="12" t="s">
        <v>36</v>
      </c>
      <c r="AX490" s="12" t="s">
        <v>80</v>
      </c>
      <c r="AY490" s="151" t="s">
        <v>130</v>
      </c>
    </row>
    <row r="491" spans="2:65" s="12" customFormat="1" ht="11.25">
      <c r="B491" s="150"/>
      <c r="D491" s="144" t="s">
        <v>143</v>
      </c>
      <c r="E491" s="151" t="s">
        <v>1</v>
      </c>
      <c r="F491" s="152" t="s">
        <v>500</v>
      </c>
      <c r="H491" s="151" t="s">
        <v>1</v>
      </c>
      <c r="I491" s="153"/>
      <c r="L491" s="150"/>
      <c r="M491" s="154"/>
      <c r="T491" s="155"/>
      <c r="AT491" s="151" t="s">
        <v>143</v>
      </c>
      <c r="AU491" s="151" t="s">
        <v>90</v>
      </c>
      <c r="AV491" s="12" t="s">
        <v>88</v>
      </c>
      <c r="AW491" s="12" t="s">
        <v>36</v>
      </c>
      <c r="AX491" s="12" t="s">
        <v>80</v>
      </c>
      <c r="AY491" s="151" t="s">
        <v>130</v>
      </c>
    </row>
    <row r="492" spans="2:65" s="13" customFormat="1" ht="11.25">
      <c r="B492" s="156"/>
      <c r="D492" s="144" t="s">
        <v>143</v>
      </c>
      <c r="E492" s="157" t="s">
        <v>1</v>
      </c>
      <c r="F492" s="158" t="s">
        <v>501</v>
      </c>
      <c r="H492" s="159">
        <v>0.52500000000000002</v>
      </c>
      <c r="I492" s="160"/>
      <c r="L492" s="156"/>
      <c r="M492" s="161"/>
      <c r="T492" s="162"/>
      <c r="AT492" s="157" t="s">
        <v>143</v>
      </c>
      <c r="AU492" s="157" t="s">
        <v>90</v>
      </c>
      <c r="AV492" s="13" t="s">
        <v>90</v>
      </c>
      <c r="AW492" s="13" t="s">
        <v>36</v>
      </c>
      <c r="AX492" s="13" t="s">
        <v>80</v>
      </c>
      <c r="AY492" s="157" t="s">
        <v>130</v>
      </c>
    </row>
    <row r="493" spans="2:65" s="14" customFormat="1" ht="11.25">
      <c r="B493" s="163"/>
      <c r="D493" s="144" t="s">
        <v>143</v>
      </c>
      <c r="E493" s="164" t="s">
        <v>1</v>
      </c>
      <c r="F493" s="165" t="s">
        <v>147</v>
      </c>
      <c r="H493" s="166">
        <v>0.52500000000000002</v>
      </c>
      <c r="I493" s="167"/>
      <c r="L493" s="163"/>
      <c r="M493" s="168"/>
      <c r="T493" s="169"/>
      <c r="AT493" s="164" t="s">
        <v>143</v>
      </c>
      <c r="AU493" s="164" t="s">
        <v>90</v>
      </c>
      <c r="AV493" s="14" t="s">
        <v>137</v>
      </c>
      <c r="AW493" s="14" t="s">
        <v>36</v>
      </c>
      <c r="AX493" s="14" t="s">
        <v>88</v>
      </c>
      <c r="AY493" s="164" t="s">
        <v>130</v>
      </c>
    </row>
    <row r="494" spans="2:65" s="1" customFormat="1" ht="33" customHeight="1">
      <c r="B494" s="31"/>
      <c r="C494" s="131" t="s">
        <v>502</v>
      </c>
      <c r="D494" s="131" t="s">
        <v>132</v>
      </c>
      <c r="E494" s="132" t="s">
        <v>503</v>
      </c>
      <c r="F494" s="133" t="s">
        <v>504</v>
      </c>
      <c r="G494" s="134" t="s">
        <v>135</v>
      </c>
      <c r="H494" s="135">
        <v>2.35</v>
      </c>
      <c r="I494" s="136"/>
      <c r="J494" s="137">
        <f>ROUND(I494*H494,2)</f>
        <v>0</v>
      </c>
      <c r="K494" s="133" t="s">
        <v>136</v>
      </c>
      <c r="L494" s="31"/>
      <c r="M494" s="138" t="s">
        <v>1</v>
      </c>
      <c r="N494" s="139" t="s">
        <v>45</v>
      </c>
      <c r="P494" s="140">
        <f>O494*H494</f>
        <v>0</v>
      </c>
      <c r="Q494" s="140">
        <v>7.8799999999999999E-3</v>
      </c>
      <c r="R494" s="140">
        <f>Q494*H494</f>
        <v>1.8518E-2</v>
      </c>
      <c r="S494" s="140">
        <v>0</v>
      </c>
      <c r="T494" s="141">
        <f>S494*H494</f>
        <v>0</v>
      </c>
      <c r="AR494" s="142" t="s">
        <v>137</v>
      </c>
      <c r="AT494" s="142" t="s">
        <v>132</v>
      </c>
      <c r="AU494" s="142" t="s">
        <v>90</v>
      </c>
      <c r="AY494" s="16" t="s">
        <v>130</v>
      </c>
      <c r="BE494" s="143">
        <f>IF(N494="základní",J494,0)</f>
        <v>0</v>
      </c>
      <c r="BF494" s="143">
        <f>IF(N494="snížená",J494,0)</f>
        <v>0</v>
      </c>
      <c r="BG494" s="143">
        <f>IF(N494="zákl. přenesená",J494,0)</f>
        <v>0</v>
      </c>
      <c r="BH494" s="143">
        <f>IF(N494="sníž. přenesená",J494,0)</f>
        <v>0</v>
      </c>
      <c r="BI494" s="143">
        <f>IF(N494="nulová",J494,0)</f>
        <v>0</v>
      </c>
      <c r="BJ494" s="16" t="s">
        <v>88</v>
      </c>
      <c r="BK494" s="143">
        <f>ROUND(I494*H494,2)</f>
        <v>0</v>
      </c>
      <c r="BL494" s="16" t="s">
        <v>137</v>
      </c>
      <c r="BM494" s="142" t="s">
        <v>505</v>
      </c>
    </row>
    <row r="495" spans="2:65" s="1" customFormat="1" ht="29.25">
      <c r="B495" s="31"/>
      <c r="D495" s="144" t="s">
        <v>139</v>
      </c>
      <c r="F495" s="145" t="s">
        <v>506</v>
      </c>
      <c r="I495" s="146"/>
      <c r="L495" s="31"/>
      <c r="M495" s="147"/>
      <c r="T495" s="55"/>
      <c r="AT495" s="16" t="s">
        <v>139</v>
      </c>
      <c r="AU495" s="16" t="s">
        <v>90</v>
      </c>
    </row>
    <row r="496" spans="2:65" s="1" customFormat="1" ht="11.25">
      <c r="B496" s="31"/>
      <c r="D496" s="148" t="s">
        <v>141</v>
      </c>
      <c r="F496" s="149" t="s">
        <v>507</v>
      </c>
      <c r="I496" s="146"/>
      <c r="L496" s="31"/>
      <c r="M496" s="147"/>
      <c r="T496" s="55"/>
      <c r="AT496" s="16" t="s">
        <v>141</v>
      </c>
      <c r="AU496" s="16" t="s">
        <v>90</v>
      </c>
    </row>
    <row r="497" spans="2:65" s="12" customFormat="1" ht="11.25">
      <c r="B497" s="150"/>
      <c r="D497" s="144" t="s">
        <v>143</v>
      </c>
      <c r="E497" s="151" t="s">
        <v>1</v>
      </c>
      <c r="F497" s="152" t="s">
        <v>508</v>
      </c>
      <c r="H497" s="151" t="s">
        <v>1</v>
      </c>
      <c r="I497" s="153"/>
      <c r="L497" s="150"/>
      <c r="M497" s="154"/>
      <c r="T497" s="155"/>
      <c r="AT497" s="151" t="s">
        <v>143</v>
      </c>
      <c r="AU497" s="151" t="s">
        <v>90</v>
      </c>
      <c r="AV497" s="12" t="s">
        <v>88</v>
      </c>
      <c r="AW497" s="12" t="s">
        <v>36</v>
      </c>
      <c r="AX497" s="12" t="s">
        <v>80</v>
      </c>
      <c r="AY497" s="151" t="s">
        <v>130</v>
      </c>
    </row>
    <row r="498" spans="2:65" s="12" customFormat="1" ht="11.25">
      <c r="B498" s="150"/>
      <c r="D498" s="144" t="s">
        <v>143</v>
      </c>
      <c r="E498" s="151" t="s">
        <v>1</v>
      </c>
      <c r="F498" s="152" t="s">
        <v>509</v>
      </c>
      <c r="H498" s="151" t="s">
        <v>1</v>
      </c>
      <c r="I498" s="153"/>
      <c r="L498" s="150"/>
      <c r="M498" s="154"/>
      <c r="T498" s="155"/>
      <c r="AT498" s="151" t="s">
        <v>143</v>
      </c>
      <c r="AU498" s="151" t="s">
        <v>90</v>
      </c>
      <c r="AV498" s="12" t="s">
        <v>88</v>
      </c>
      <c r="AW498" s="12" t="s">
        <v>36</v>
      </c>
      <c r="AX498" s="12" t="s">
        <v>80</v>
      </c>
      <c r="AY498" s="151" t="s">
        <v>130</v>
      </c>
    </row>
    <row r="499" spans="2:65" s="13" customFormat="1" ht="11.25">
      <c r="B499" s="156"/>
      <c r="D499" s="144" t="s">
        <v>143</v>
      </c>
      <c r="E499" s="157" t="s">
        <v>1</v>
      </c>
      <c r="F499" s="158" t="s">
        <v>510</v>
      </c>
      <c r="H499" s="159">
        <v>1.6</v>
      </c>
      <c r="I499" s="160"/>
      <c r="L499" s="156"/>
      <c r="M499" s="161"/>
      <c r="T499" s="162"/>
      <c r="AT499" s="157" t="s">
        <v>143</v>
      </c>
      <c r="AU499" s="157" t="s">
        <v>90</v>
      </c>
      <c r="AV499" s="13" t="s">
        <v>90</v>
      </c>
      <c r="AW499" s="13" t="s">
        <v>36</v>
      </c>
      <c r="AX499" s="13" t="s">
        <v>80</v>
      </c>
      <c r="AY499" s="157" t="s">
        <v>130</v>
      </c>
    </row>
    <row r="500" spans="2:65" s="12" customFormat="1" ht="11.25">
      <c r="B500" s="150"/>
      <c r="D500" s="144" t="s">
        <v>143</v>
      </c>
      <c r="E500" s="151" t="s">
        <v>1</v>
      </c>
      <c r="F500" s="152" t="s">
        <v>158</v>
      </c>
      <c r="H500" s="151" t="s">
        <v>1</v>
      </c>
      <c r="I500" s="153"/>
      <c r="L500" s="150"/>
      <c r="M500" s="154"/>
      <c r="T500" s="155"/>
      <c r="AT500" s="151" t="s">
        <v>143</v>
      </c>
      <c r="AU500" s="151" t="s">
        <v>90</v>
      </c>
      <c r="AV500" s="12" t="s">
        <v>88</v>
      </c>
      <c r="AW500" s="12" t="s">
        <v>36</v>
      </c>
      <c r="AX500" s="12" t="s">
        <v>80</v>
      </c>
      <c r="AY500" s="151" t="s">
        <v>130</v>
      </c>
    </row>
    <row r="501" spans="2:65" s="13" customFormat="1" ht="11.25">
      <c r="B501" s="156"/>
      <c r="D501" s="144" t="s">
        <v>143</v>
      </c>
      <c r="E501" s="157" t="s">
        <v>1</v>
      </c>
      <c r="F501" s="158" t="s">
        <v>511</v>
      </c>
      <c r="H501" s="159">
        <v>0.75</v>
      </c>
      <c r="I501" s="160"/>
      <c r="L501" s="156"/>
      <c r="M501" s="161"/>
      <c r="T501" s="162"/>
      <c r="AT501" s="157" t="s">
        <v>143</v>
      </c>
      <c r="AU501" s="157" t="s">
        <v>90</v>
      </c>
      <c r="AV501" s="13" t="s">
        <v>90</v>
      </c>
      <c r="AW501" s="13" t="s">
        <v>36</v>
      </c>
      <c r="AX501" s="13" t="s">
        <v>80</v>
      </c>
      <c r="AY501" s="157" t="s">
        <v>130</v>
      </c>
    </row>
    <row r="502" spans="2:65" s="14" customFormat="1" ht="11.25">
      <c r="B502" s="163"/>
      <c r="D502" s="144" t="s">
        <v>143</v>
      </c>
      <c r="E502" s="164" t="s">
        <v>1</v>
      </c>
      <c r="F502" s="165" t="s">
        <v>147</v>
      </c>
      <c r="H502" s="166">
        <v>2.35</v>
      </c>
      <c r="I502" s="167"/>
      <c r="L502" s="163"/>
      <c r="M502" s="168"/>
      <c r="T502" s="169"/>
      <c r="AT502" s="164" t="s">
        <v>143</v>
      </c>
      <c r="AU502" s="164" t="s">
        <v>90</v>
      </c>
      <c r="AV502" s="14" t="s">
        <v>137</v>
      </c>
      <c r="AW502" s="14" t="s">
        <v>36</v>
      </c>
      <c r="AX502" s="14" t="s">
        <v>88</v>
      </c>
      <c r="AY502" s="164" t="s">
        <v>130</v>
      </c>
    </row>
    <row r="503" spans="2:65" s="1" customFormat="1" ht="37.9" customHeight="1">
      <c r="B503" s="31"/>
      <c r="C503" s="131" t="s">
        <v>512</v>
      </c>
      <c r="D503" s="131" t="s">
        <v>132</v>
      </c>
      <c r="E503" s="132" t="s">
        <v>513</v>
      </c>
      <c r="F503" s="133" t="s">
        <v>514</v>
      </c>
      <c r="G503" s="134" t="s">
        <v>135</v>
      </c>
      <c r="H503" s="135">
        <v>2.35</v>
      </c>
      <c r="I503" s="136"/>
      <c r="J503" s="137">
        <f>ROUND(I503*H503,2)</f>
        <v>0</v>
      </c>
      <c r="K503" s="133" t="s">
        <v>136</v>
      </c>
      <c r="L503" s="31"/>
      <c r="M503" s="138" t="s">
        <v>1</v>
      </c>
      <c r="N503" s="139" t="s">
        <v>45</v>
      </c>
      <c r="P503" s="140">
        <f>O503*H503</f>
        <v>0</v>
      </c>
      <c r="Q503" s="140">
        <v>0</v>
      </c>
      <c r="R503" s="140">
        <f>Q503*H503</f>
        <v>0</v>
      </c>
      <c r="S503" s="140">
        <v>0</v>
      </c>
      <c r="T503" s="141">
        <f>S503*H503</f>
        <v>0</v>
      </c>
      <c r="AR503" s="142" t="s">
        <v>137</v>
      </c>
      <c r="AT503" s="142" t="s">
        <v>132</v>
      </c>
      <c r="AU503" s="142" t="s">
        <v>90</v>
      </c>
      <c r="AY503" s="16" t="s">
        <v>130</v>
      </c>
      <c r="BE503" s="143">
        <f>IF(N503="základní",J503,0)</f>
        <v>0</v>
      </c>
      <c r="BF503" s="143">
        <f>IF(N503="snížená",J503,0)</f>
        <v>0</v>
      </c>
      <c r="BG503" s="143">
        <f>IF(N503="zákl. přenesená",J503,0)</f>
        <v>0</v>
      </c>
      <c r="BH503" s="143">
        <f>IF(N503="sníž. přenesená",J503,0)</f>
        <v>0</v>
      </c>
      <c r="BI503" s="143">
        <f>IF(N503="nulová",J503,0)</f>
        <v>0</v>
      </c>
      <c r="BJ503" s="16" t="s">
        <v>88</v>
      </c>
      <c r="BK503" s="143">
        <f>ROUND(I503*H503,2)</f>
        <v>0</v>
      </c>
      <c r="BL503" s="16" t="s">
        <v>137</v>
      </c>
      <c r="BM503" s="142" t="s">
        <v>515</v>
      </c>
    </row>
    <row r="504" spans="2:65" s="1" customFormat="1" ht="29.25">
      <c r="B504" s="31"/>
      <c r="D504" s="144" t="s">
        <v>139</v>
      </c>
      <c r="F504" s="145" t="s">
        <v>516</v>
      </c>
      <c r="I504" s="146"/>
      <c r="L504" s="31"/>
      <c r="M504" s="147"/>
      <c r="T504" s="55"/>
      <c r="AT504" s="16" t="s">
        <v>139</v>
      </c>
      <c r="AU504" s="16" t="s">
        <v>90</v>
      </c>
    </row>
    <row r="505" spans="2:65" s="1" customFormat="1" ht="11.25">
      <c r="B505" s="31"/>
      <c r="D505" s="148" t="s">
        <v>141</v>
      </c>
      <c r="F505" s="149" t="s">
        <v>517</v>
      </c>
      <c r="I505" s="146"/>
      <c r="L505" s="31"/>
      <c r="M505" s="147"/>
      <c r="T505" s="55"/>
      <c r="AT505" s="16" t="s">
        <v>141</v>
      </c>
      <c r="AU505" s="16" t="s">
        <v>90</v>
      </c>
    </row>
    <row r="506" spans="2:65" s="12" customFormat="1" ht="11.25">
      <c r="B506" s="150"/>
      <c r="D506" s="144" t="s">
        <v>143</v>
      </c>
      <c r="E506" s="151" t="s">
        <v>1</v>
      </c>
      <c r="F506" s="152" t="s">
        <v>508</v>
      </c>
      <c r="H506" s="151" t="s">
        <v>1</v>
      </c>
      <c r="I506" s="153"/>
      <c r="L506" s="150"/>
      <c r="M506" s="154"/>
      <c r="T506" s="155"/>
      <c r="AT506" s="151" t="s">
        <v>143</v>
      </c>
      <c r="AU506" s="151" t="s">
        <v>90</v>
      </c>
      <c r="AV506" s="12" t="s">
        <v>88</v>
      </c>
      <c r="AW506" s="12" t="s">
        <v>36</v>
      </c>
      <c r="AX506" s="12" t="s">
        <v>80</v>
      </c>
      <c r="AY506" s="151" t="s">
        <v>130</v>
      </c>
    </row>
    <row r="507" spans="2:65" s="12" customFormat="1" ht="11.25">
      <c r="B507" s="150"/>
      <c r="D507" s="144" t="s">
        <v>143</v>
      </c>
      <c r="E507" s="151" t="s">
        <v>1</v>
      </c>
      <c r="F507" s="152" t="s">
        <v>509</v>
      </c>
      <c r="H507" s="151" t="s">
        <v>1</v>
      </c>
      <c r="I507" s="153"/>
      <c r="L507" s="150"/>
      <c r="M507" s="154"/>
      <c r="T507" s="155"/>
      <c r="AT507" s="151" t="s">
        <v>143</v>
      </c>
      <c r="AU507" s="151" t="s">
        <v>90</v>
      </c>
      <c r="AV507" s="12" t="s">
        <v>88</v>
      </c>
      <c r="AW507" s="12" t="s">
        <v>36</v>
      </c>
      <c r="AX507" s="12" t="s">
        <v>80</v>
      </c>
      <c r="AY507" s="151" t="s">
        <v>130</v>
      </c>
    </row>
    <row r="508" spans="2:65" s="13" customFormat="1" ht="11.25">
      <c r="B508" s="156"/>
      <c r="D508" s="144" t="s">
        <v>143</v>
      </c>
      <c r="E508" s="157" t="s">
        <v>1</v>
      </c>
      <c r="F508" s="158" t="s">
        <v>510</v>
      </c>
      <c r="H508" s="159">
        <v>1.6</v>
      </c>
      <c r="I508" s="160"/>
      <c r="L508" s="156"/>
      <c r="M508" s="161"/>
      <c r="T508" s="162"/>
      <c r="AT508" s="157" t="s">
        <v>143</v>
      </c>
      <c r="AU508" s="157" t="s">
        <v>90</v>
      </c>
      <c r="AV508" s="13" t="s">
        <v>90</v>
      </c>
      <c r="AW508" s="13" t="s">
        <v>36</v>
      </c>
      <c r="AX508" s="13" t="s">
        <v>80</v>
      </c>
      <c r="AY508" s="157" t="s">
        <v>130</v>
      </c>
    </row>
    <row r="509" spans="2:65" s="12" customFormat="1" ht="11.25">
      <c r="B509" s="150"/>
      <c r="D509" s="144" t="s">
        <v>143</v>
      </c>
      <c r="E509" s="151" t="s">
        <v>1</v>
      </c>
      <c r="F509" s="152" t="s">
        <v>158</v>
      </c>
      <c r="H509" s="151" t="s">
        <v>1</v>
      </c>
      <c r="I509" s="153"/>
      <c r="L509" s="150"/>
      <c r="M509" s="154"/>
      <c r="T509" s="155"/>
      <c r="AT509" s="151" t="s">
        <v>143</v>
      </c>
      <c r="AU509" s="151" t="s">
        <v>90</v>
      </c>
      <c r="AV509" s="12" t="s">
        <v>88</v>
      </c>
      <c r="AW509" s="12" t="s">
        <v>36</v>
      </c>
      <c r="AX509" s="12" t="s">
        <v>80</v>
      </c>
      <c r="AY509" s="151" t="s">
        <v>130</v>
      </c>
    </row>
    <row r="510" spans="2:65" s="13" customFormat="1" ht="11.25">
      <c r="B510" s="156"/>
      <c r="D510" s="144" t="s">
        <v>143</v>
      </c>
      <c r="E510" s="157" t="s">
        <v>1</v>
      </c>
      <c r="F510" s="158" t="s">
        <v>511</v>
      </c>
      <c r="H510" s="159">
        <v>0.75</v>
      </c>
      <c r="I510" s="160"/>
      <c r="L510" s="156"/>
      <c r="M510" s="161"/>
      <c r="T510" s="162"/>
      <c r="AT510" s="157" t="s">
        <v>143</v>
      </c>
      <c r="AU510" s="157" t="s">
        <v>90</v>
      </c>
      <c r="AV510" s="13" t="s">
        <v>90</v>
      </c>
      <c r="AW510" s="13" t="s">
        <v>36</v>
      </c>
      <c r="AX510" s="13" t="s">
        <v>80</v>
      </c>
      <c r="AY510" s="157" t="s">
        <v>130</v>
      </c>
    </row>
    <row r="511" spans="2:65" s="14" customFormat="1" ht="11.25">
      <c r="B511" s="163"/>
      <c r="D511" s="144" t="s">
        <v>143</v>
      </c>
      <c r="E511" s="164" t="s">
        <v>1</v>
      </c>
      <c r="F511" s="165" t="s">
        <v>147</v>
      </c>
      <c r="H511" s="166">
        <v>2.35</v>
      </c>
      <c r="I511" s="167"/>
      <c r="L511" s="163"/>
      <c r="M511" s="168"/>
      <c r="T511" s="169"/>
      <c r="AT511" s="164" t="s">
        <v>143</v>
      </c>
      <c r="AU511" s="164" t="s">
        <v>90</v>
      </c>
      <c r="AV511" s="14" t="s">
        <v>137</v>
      </c>
      <c r="AW511" s="14" t="s">
        <v>36</v>
      </c>
      <c r="AX511" s="14" t="s">
        <v>88</v>
      </c>
      <c r="AY511" s="164" t="s">
        <v>130</v>
      </c>
    </row>
    <row r="512" spans="2:65" s="11" customFormat="1" ht="22.9" customHeight="1">
      <c r="B512" s="119"/>
      <c r="D512" s="120" t="s">
        <v>79</v>
      </c>
      <c r="E512" s="129" t="s">
        <v>178</v>
      </c>
      <c r="F512" s="129" t="s">
        <v>518</v>
      </c>
      <c r="I512" s="122"/>
      <c r="J512" s="130">
        <f>BK512</f>
        <v>0</v>
      </c>
      <c r="L512" s="119"/>
      <c r="M512" s="124"/>
      <c r="P512" s="125">
        <f>SUM(P513:P595)</f>
        <v>0</v>
      </c>
      <c r="R512" s="125">
        <f>SUM(R513:R595)</f>
        <v>11.59928</v>
      </c>
      <c r="T512" s="126">
        <f>SUM(T513:T595)</f>
        <v>0</v>
      </c>
      <c r="AR512" s="120" t="s">
        <v>88</v>
      </c>
      <c r="AT512" s="127" t="s">
        <v>79</v>
      </c>
      <c r="AU512" s="127" t="s">
        <v>88</v>
      </c>
      <c r="AY512" s="120" t="s">
        <v>130</v>
      </c>
      <c r="BK512" s="128">
        <f>SUM(BK513:BK595)</f>
        <v>0</v>
      </c>
    </row>
    <row r="513" spans="2:65" s="1" customFormat="1" ht="16.5" customHeight="1">
      <c r="B513" s="31"/>
      <c r="C513" s="131" t="s">
        <v>519</v>
      </c>
      <c r="D513" s="131" t="s">
        <v>132</v>
      </c>
      <c r="E513" s="132" t="s">
        <v>520</v>
      </c>
      <c r="F513" s="133" t="s">
        <v>521</v>
      </c>
      <c r="G513" s="134" t="s">
        <v>135</v>
      </c>
      <c r="H513" s="135">
        <v>359.3</v>
      </c>
      <c r="I513" s="136"/>
      <c r="J513" s="137">
        <f>ROUND(I513*H513,2)</f>
        <v>0</v>
      </c>
      <c r="K513" s="133" t="s">
        <v>136</v>
      </c>
      <c r="L513" s="31"/>
      <c r="M513" s="138" t="s">
        <v>1</v>
      </c>
      <c r="N513" s="139" t="s">
        <v>45</v>
      </c>
      <c r="P513" s="140">
        <f>O513*H513</f>
        <v>0</v>
      </c>
      <c r="Q513" s="140">
        <v>0</v>
      </c>
      <c r="R513" s="140">
        <f>Q513*H513</f>
        <v>0</v>
      </c>
      <c r="S513" s="140">
        <v>0</v>
      </c>
      <c r="T513" s="141">
        <f>S513*H513</f>
        <v>0</v>
      </c>
      <c r="AR513" s="142" t="s">
        <v>137</v>
      </c>
      <c r="AT513" s="142" t="s">
        <v>132</v>
      </c>
      <c r="AU513" s="142" t="s">
        <v>90</v>
      </c>
      <c r="AY513" s="16" t="s">
        <v>130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6" t="s">
        <v>88</v>
      </c>
      <c r="BK513" s="143">
        <f>ROUND(I513*H513,2)</f>
        <v>0</v>
      </c>
      <c r="BL513" s="16" t="s">
        <v>137</v>
      </c>
      <c r="BM513" s="142" t="s">
        <v>522</v>
      </c>
    </row>
    <row r="514" spans="2:65" s="1" customFormat="1" ht="11.25">
      <c r="B514" s="31"/>
      <c r="D514" s="144" t="s">
        <v>139</v>
      </c>
      <c r="F514" s="145" t="s">
        <v>521</v>
      </c>
      <c r="I514" s="146"/>
      <c r="L514" s="31"/>
      <c r="M514" s="147"/>
      <c r="T514" s="55"/>
      <c r="AT514" s="16" t="s">
        <v>139</v>
      </c>
      <c r="AU514" s="16" t="s">
        <v>90</v>
      </c>
    </row>
    <row r="515" spans="2:65" s="1" customFormat="1" ht="11.25">
      <c r="B515" s="31"/>
      <c r="D515" s="148" t="s">
        <v>141</v>
      </c>
      <c r="F515" s="149" t="s">
        <v>523</v>
      </c>
      <c r="I515" s="146"/>
      <c r="L515" s="31"/>
      <c r="M515" s="147"/>
      <c r="T515" s="55"/>
      <c r="AT515" s="16" t="s">
        <v>141</v>
      </c>
      <c r="AU515" s="16" t="s">
        <v>90</v>
      </c>
    </row>
    <row r="516" spans="2:65" s="12" customFormat="1" ht="11.25">
      <c r="B516" s="150"/>
      <c r="D516" s="144" t="s">
        <v>143</v>
      </c>
      <c r="E516" s="151" t="s">
        <v>1</v>
      </c>
      <c r="F516" s="152" t="s">
        <v>144</v>
      </c>
      <c r="H516" s="151" t="s">
        <v>1</v>
      </c>
      <c r="I516" s="153"/>
      <c r="L516" s="150"/>
      <c r="M516" s="154"/>
      <c r="T516" s="155"/>
      <c r="AT516" s="151" t="s">
        <v>143</v>
      </c>
      <c r="AU516" s="151" t="s">
        <v>90</v>
      </c>
      <c r="AV516" s="12" t="s">
        <v>88</v>
      </c>
      <c r="AW516" s="12" t="s">
        <v>36</v>
      </c>
      <c r="AX516" s="12" t="s">
        <v>80</v>
      </c>
      <c r="AY516" s="151" t="s">
        <v>130</v>
      </c>
    </row>
    <row r="517" spans="2:65" s="12" customFormat="1" ht="11.25">
      <c r="B517" s="150"/>
      <c r="D517" s="144" t="s">
        <v>143</v>
      </c>
      <c r="E517" s="151" t="s">
        <v>1</v>
      </c>
      <c r="F517" s="152" t="s">
        <v>153</v>
      </c>
      <c r="H517" s="151" t="s">
        <v>1</v>
      </c>
      <c r="I517" s="153"/>
      <c r="L517" s="150"/>
      <c r="M517" s="154"/>
      <c r="T517" s="155"/>
      <c r="AT517" s="151" t="s">
        <v>143</v>
      </c>
      <c r="AU517" s="151" t="s">
        <v>90</v>
      </c>
      <c r="AV517" s="12" t="s">
        <v>88</v>
      </c>
      <c r="AW517" s="12" t="s">
        <v>36</v>
      </c>
      <c r="AX517" s="12" t="s">
        <v>80</v>
      </c>
      <c r="AY517" s="151" t="s">
        <v>130</v>
      </c>
    </row>
    <row r="518" spans="2:65" s="13" customFormat="1" ht="11.25">
      <c r="B518" s="156"/>
      <c r="D518" s="144" t="s">
        <v>143</v>
      </c>
      <c r="E518" s="157" t="s">
        <v>1</v>
      </c>
      <c r="F518" s="158" t="s">
        <v>154</v>
      </c>
      <c r="H518" s="159">
        <v>34.5</v>
      </c>
      <c r="I518" s="160"/>
      <c r="L518" s="156"/>
      <c r="M518" s="161"/>
      <c r="T518" s="162"/>
      <c r="AT518" s="157" t="s">
        <v>143</v>
      </c>
      <c r="AU518" s="157" t="s">
        <v>90</v>
      </c>
      <c r="AV518" s="13" t="s">
        <v>90</v>
      </c>
      <c r="AW518" s="13" t="s">
        <v>36</v>
      </c>
      <c r="AX518" s="13" t="s">
        <v>80</v>
      </c>
      <c r="AY518" s="157" t="s">
        <v>130</v>
      </c>
    </row>
    <row r="519" spans="2:65" s="12" customFormat="1" ht="11.25">
      <c r="B519" s="150"/>
      <c r="D519" s="144" t="s">
        <v>143</v>
      </c>
      <c r="E519" s="151" t="s">
        <v>1</v>
      </c>
      <c r="F519" s="152" t="s">
        <v>155</v>
      </c>
      <c r="H519" s="151" t="s">
        <v>1</v>
      </c>
      <c r="I519" s="153"/>
      <c r="L519" s="150"/>
      <c r="M519" s="154"/>
      <c r="T519" s="155"/>
      <c r="AT519" s="151" t="s">
        <v>143</v>
      </c>
      <c r="AU519" s="151" t="s">
        <v>90</v>
      </c>
      <c r="AV519" s="12" t="s">
        <v>88</v>
      </c>
      <c r="AW519" s="12" t="s">
        <v>36</v>
      </c>
      <c r="AX519" s="12" t="s">
        <v>80</v>
      </c>
      <c r="AY519" s="151" t="s">
        <v>130</v>
      </c>
    </row>
    <row r="520" spans="2:65" s="13" customFormat="1" ht="11.25">
      <c r="B520" s="156"/>
      <c r="D520" s="144" t="s">
        <v>143</v>
      </c>
      <c r="E520" s="157" t="s">
        <v>1</v>
      </c>
      <c r="F520" s="158" t="s">
        <v>156</v>
      </c>
      <c r="H520" s="159">
        <v>294</v>
      </c>
      <c r="I520" s="160"/>
      <c r="L520" s="156"/>
      <c r="M520" s="161"/>
      <c r="T520" s="162"/>
      <c r="AT520" s="157" t="s">
        <v>143</v>
      </c>
      <c r="AU520" s="157" t="s">
        <v>90</v>
      </c>
      <c r="AV520" s="13" t="s">
        <v>90</v>
      </c>
      <c r="AW520" s="13" t="s">
        <v>36</v>
      </c>
      <c r="AX520" s="13" t="s">
        <v>80</v>
      </c>
      <c r="AY520" s="157" t="s">
        <v>130</v>
      </c>
    </row>
    <row r="521" spans="2:65" s="12" customFormat="1" ht="11.25">
      <c r="B521" s="150"/>
      <c r="D521" s="144" t="s">
        <v>143</v>
      </c>
      <c r="E521" s="151" t="s">
        <v>1</v>
      </c>
      <c r="F521" s="152" t="s">
        <v>145</v>
      </c>
      <c r="H521" s="151" t="s">
        <v>1</v>
      </c>
      <c r="I521" s="153"/>
      <c r="L521" s="150"/>
      <c r="M521" s="154"/>
      <c r="T521" s="155"/>
      <c r="AT521" s="151" t="s">
        <v>143</v>
      </c>
      <c r="AU521" s="151" t="s">
        <v>90</v>
      </c>
      <c r="AV521" s="12" t="s">
        <v>88</v>
      </c>
      <c r="AW521" s="12" t="s">
        <v>36</v>
      </c>
      <c r="AX521" s="12" t="s">
        <v>80</v>
      </c>
      <c r="AY521" s="151" t="s">
        <v>130</v>
      </c>
    </row>
    <row r="522" spans="2:65" s="13" customFormat="1" ht="11.25">
      <c r="B522" s="156"/>
      <c r="D522" s="144" t="s">
        <v>143</v>
      </c>
      <c r="E522" s="157" t="s">
        <v>1</v>
      </c>
      <c r="F522" s="158" t="s">
        <v>157</v>
      </c>
      <c r="H522" s="159">
        <v>25.3</v>
      </c>
      <c r="I522" s="160"/>
      <c r="L522" s="156"/>
      <c r="M522" s="161"/>
      <c r="T522" s="162"/>
      <c r="AT522" s="157" t="s">
        <v>143</v>
      </c>
      <c r="AU522" s="157" t="s">
        <v>90</v>
      </c>
      <c r="AV522" s="13" t="s">
        <v>90</v>
      </c>
      <c r="AW522" s="13" t="s">
        <v>36</v>
      </c>
      <c r="AX522" s="13" t="s">
        <v>80</v>
      </c>
      <c r="AY522" s="157" t="s">
        <v>130</v>
      </c>
    </row>
    <row r="523" spans="2:65" s="12" customFormat="1" ht="11.25">
      <c r="B523" s="150"/>
      <c r="D523" s="144" t="s">
        <v>143</v>
      </c>
      <c r="E523" s="151" t="s">
        <v>1</v>
      </c>
      <c r="F523" s="152" t="s">
        <v>158</v>
      </c>
      <c r="H523" s="151" t="s">
        <v>1</v>
      </c>
      <c r="I523" s="153"/>
      <c r="L523" s="150"/>
      <c r="M523" s="154"/>
      <c r="T523" s="155"/>
      <c r="AT523" s="151" t="s">
        <v>143</v>
      </c>
      <c r="AU523" s="151" t="s">
        <v>90</v>
      </c>
      <c r="AV523" s="12" t="s">
        <v>88</v>
      </c>
      <c r="AW523" s="12" t="s">
        <v>36</v>
      </c>
      <c r="AX523" s="12" t="s">
        <v>80</v>
      </c>
      <c r="AY523" s="151" t="s">
        <v>130</v>
      </c>
    </row>
    <row r="524" spans="2:65" s="13" customFormat="1" ht="11.25">
      <c r="B524" s="156"/>
      <c r="D524" s="144" t="s">
        <v>143</v>
      </c>
      <c r="E524" s="157" t="s">
        <v>1</v>
      </c>
      <c r="F524" s="158" t="s">
        <v>159</v>
      </c>
      <c r="H524" s="159">
        <v>5.5</v>
      </c>
      <c r="I524" s="160"/>
      <c r="L524" s="156"/>
      <c r="M524" s="161"/>
      <c r="T524" s="162"/>
      <c r="AT524" s="157" t="s">
        <v>143</v>
      </c>
      <c r="AU524" s="157" t="s">
        <v>90</v>
      </c>
      <c r="AV524" s="13" t="s">
        <v>90</v>
      </c>
      <c r="AW524" s="13" t="s">
        <v>36</v>
      </c>
      <c r="AX524" s="13" t="s">
        <v>80</v>
      </c>
      <c r="AY524" s="157" t="s">
        <v>130</v>
      </c>
    </row>
    <row r="525" spans="2:65" s="14" customFormat="1" ht="11.25">
      <c r="B525" s="163"/>
      <c r="D525" s="144" t="s">
        <v>143</v>
      </c>
      <c r="E525" s="164" t="s">
        <v>1</v>
      </c>
      <c r="F525" s="165" t="s">
        <v>147</v>
      </c>
      <c r="H525" s="166">
        <v>359.3</v>
      </c>
      <c r="I525" s="167"/>
      <c r="L525" s="163"/>
      <c r="M525" s="168"/>
      <c r="T525" s="169"/>
      <c r="AT525" s="164" t="s">
        <v>143</v>
      </c>
      <c r="AU525" s="164" t="s">
        <v>90</v>
      </c>
      <c r="AV525" s="14" t="s">
        <v>137</v>
      </c>
      <c r="AW525" s="14" t="s">
        <v>36</v>
      </c>
      <c r="AX525" s="14" t="s">
        <v>88</v>
      </c>
      <c r="AY525" s="164" t="s">
        <v>130</v>
      </c>
    </row>
    <row r="526" spans="2:65" s="1" customFormat="1" ht="33" customHeight="1">
      <c r="B526" s="31"/>
      <c r="C526" s="131" t="s">
        <v>524</v>
      </c>
      <c r="D526" s="131" t="s">
        <v>132</v>
      </c>
      <c r="E526" s="132" t="s">
        <v>525</v>
      </c>
      <c r="F526" s="133" t="s">
        <v>526</v>
      </c>
      <c r="G526" s="134" t="s">
        <v>135</v>
      </c>
      <c r="H526" s="135">
        <v>478</v>
      </c>
      <c r="I526" s="136"/>
      <c r="J526" s="137">
        <f>ROUND(I526*H526,2)</f>
        <v>0</v>
      </c>
      <c r="K526" s="133" t="s">
        <v>136</v>
      </c>
      <c r="L526" s="31"/>
      <c r="M526" s="138" t="s">
        <v>1</v>
      </c>
      <c r="N526" s="139" t="s">
        <v>45</v>
      </c>
      <c r="P526" s="140">
        <f>O526*H526</f>
        <v>0</v>
      </c>
      <c r="Q526" s="140">
        <v>0</v>
      </c>
      <c r="R526" s="140">
        <f>Q526*H526</f>
        <v>0</v>
      </c>
      <c r="S526" s="140">
        <v>0</v>
      </c>
      <c r="T526" s="141">
        <f>S526*H526</f>
        <v>0</v>
      </c>
      <c r="AR526" s="142" t="s">
        <v>137</v>
      </c>
      <c r="AT526" s="142" t="s">
        <v>132</v>
      </c>
      <c r="AU526" s="142" t="s">
        <v>90</v>
      </c>
      <c r="AY526" s="16" t="s">
        <v>130</v>
      </c>
      <c r="BE526" s="143">
        <f>IF(N526="základní",J526,0)</f>
        <v>0</v>
      </c>
      <c r="BF526" s="143">
        <f>IF(N526="snížená",J526,0)</f>
        <v>0</v>
      </c>
      <c r="BG526" s="143">
        <f>IF(N526="zákl. přenesená",J526,0)</f>
        <v>0</v>
      </c>
      <c r="BH526" s="143">
        <f>IF(N526="sníž. přenesená",J526,0)</f>
        <v>0</v>
      </c>
      <c r="BI526" s="143">
        <f>IF(N526="nulová",J526,0)</f>
        <v>0</v>
      </c>
      <c r="BJ526" s="16" t="s">
        <v>88</v>
      </c>
      <c r="BK526" s="143">
        <f>ROUND(I526*H526,2)</f>
        <v>0</v>
      </c>
      <c r="BL526" s="16" t="s">
        <v>137</v>
      </c>
      <c r="BM526" s="142" t="s">
        <v>527</v>
      </c>
    </row>
    <row r="527" spans="2:65" s="1" customFormat="1" ht="29.25">
      <c r="B527" s="31"/>
      <c r="D527" s="144" t="s">
        <v>139</v>
      </c>
      <c r="F527" s="145" t="s">
        <v>528</v>
      </c>
      <c r="I527" s="146"/>
      <c r="L527" s="31"/>
      <c r="M527" s="147"/>
      <c r="T527" s="55"/>
      <c r="AT527" s="16" t="s">
        <v>139</v>
      </c>
      <c r="AU527" s="16" t="s">
        <v>90</v>
      </c>
    </row>
    <row r="528" spans="2:65" s="1" customFormat="1" ht="11.25">
      <c r="B528" s="31"/>
      <c r="D528" s="148" t="s">
        <v>141</v>
      </c>
      <c r="F528" s="149" t="s">
        <v>529</v>
      </c>
      <c r="I528" s="146"/>
      <c r="L528" s="31"/>
      <c r="M528" s="147"/>
      <c r="T528" s="55"/>
      <c r="AT528" s="16" t="s">
        <v>141</v>
      </c>
      <c r="AU528" s="16" t="s">
        <v>90</v>
      </c>
    </row>
    <row r="529" spans="2:65" s="12" customFormat="1" ht="11.25">
      <c r="B529" s="150"/>
      <c r="D529" s="144" t="s">
        <v>143</v>
      </c>
      <c r="E529" s="151" t="s">
        <v>1</v>
      </c>
      <c r="F529" s="152" t="s">
        <v>144</v>
      </c>
      <c r="H529" s="151" t="s">
        <v>1</v>
      </c>
      <c r="I529" s="153"/>
      <c r="L529" s="150"/>
      <c r="M529" s="154"/>
      <c r="T529" s="155"/>
      <c r="AT529" s="151" t="s">
        <v>143</v>
      </c>
      <c r="AU529" s="151" t="s">
        <v>90</v>
      </c>
      <c r="AV529" s="12" t="s">
        <v>88</v>
      </c>
      <c r="AW529" s="12" t="s">
        <v>36</v>
      </c>
      <c r="AX529" s="12" t="s">
        <v>80</v>
      </c>
      <c r="AY529" s="151" t="s">
        <v>130</v>
      </c>
    </row>
    <row r="530" spans="2:65" s="12" customFormat="1" ht="11.25">
      <c r="B530" s="150"/>
      <c r="D530" s="144" t="s">
        <v>143</v>
      </c>
      <c r="E530" s="151" t="s">
        <v>1</v>
      </c>
      <c r="F530" s="152" t="s">
        <v>166</v>
      </c>
      <c r="H530" s="151" t="s">
        <v>1</v>
      </c>
      <c r="I530" s="153"/>
      <c r="L530" s="150"/>
      <c r="M530" s="154"/>
      <c r="T530" s="155"/>
      <c r="AT530" s="151" t="s">
        <v>143</v>
      </c>
      <c r="AU530" s="151" t="s">
        <v>90</v>
      </c>
      <c r="AV530" s="12" t="s">
        <v>88</v>
      </c>
      <c r="AW530" s="12" t="s">
        <v>36</v>
      </c>
      <c r="AX530" s="12" t="s">
        <v>80</v>
      </c>
      <c r="AY530" s="151" t="s">
        <v>130</v>
      </c>
    </row>
    <row r="531" spans="2:65" s="13" customFormat="1" ht="11.25">
      <c r="B531" s="156"/>
      <c r="D531" s="144" t="s">
        <v>143</v>
      </c>
      <c r="E531" s="157" t="s">
        <v>1</v>
      </c>
      <c r="F531" s="158" t="s">
        <v>184</v>
      </c>
      <c r="H531" s="159">
        <v>52.5</v>
      </c>
      <c r="I531" s="160"/>
      <c r="L531" s="156"/>
      <c r="M531" s="161"/>
      <c r="T531" s="162"/>
      <c r="AT531" s="157" t="s">
        <v>143</v>
      </c>
      <c r="AU531" s="157" t="s">
        <v>90</v>
      </c>
      <c r="AV531" s="13" t="s">
        <v>90</v>
      </c>
      <c r="AW531" s="13" t="s">
        <v>36</v>
      </c>
      <c r="AX531" s="13" t="s">
        <v>80</v>
      </c>
      <c r="AY531" s="157" t="s">
        <v>130</v>
      </c>
    </row>
    <row r="532" spans="2:65" s="12" customFormat="1" ht="11.25">
      <c r="B532" s="150"/>
      <c r="D532" s="144" t="s">
        <v>143</v>
      </c>
      <c r="E532" s="151" t="s">
        <v>1</v>
      </c>
      <c r="F532" s="152" t="s">
        <v>168</v>
      </c>
      <c r="H532" s="151" t="s">
        <v>1</v>
      </c>
      <c r="I532" s="153"/>
      <c r="L532" s="150"/>
      <c r="M532" s="154"/>
      <c r="T532" s="155"/>
      <c r="AT532" s="151" t="s">
        <v>143</v>
      </c>
      <c r="AU532" s="151" t="s">
        <v>90</v>
      </c>
      <c r="AV532" s="12" t="s">
        <v>88</v>
      </c>
      <c r="AW532" s="12" t="s">
        <v>36</v>
      </c>
      <c r="AX532" s="12" t="s">
        <v>80</v>
      </c>
      <c r="AY532" s="151" t="s">
        <v>130</v>
      </c>
    </row>
    <row r="533" spans="2:65" s="13" customFormat="1" ht="11.25">
      <c r="B533" s="156"/>
      <c r="D533" s="144" t="s">
        <v>143</v>
      </c>
      <c r="E533" s="157" t="s">
        <v>1</v>
      </c>
      <c r="F533" s="158" t="s">
        <v>177</v>
      </c>
      <c r="H533" s="159">
        <v>420</v>
      </c>
      <c r="I533" s="160"/>
      <c r="L533" s="156"/>
      <c r="M533" s="161"/>
      <c r="T533" s="162"/>
      <c r="AT533" s="157" t="s">
        <v>143</v>
      </c>
      <c r="AU533" s="157" t="s">
        <v>90</v>
      </c>
      <c r="AV533" s="13" t="s">
        <v>90</v>
      </c>
      <c r="AW533" s="13" t="s">
        <v>36</v>
      </c>
      <c r="AX533" s="13" t="s">
        <v>80</v>
      </c>
      <c r="AY533" s="157" t="s">
        <v>130</v>
      </c>
    </row>
    <row r="534" spans="2:65" s="12" customFormat="1" ht="11.25">
      <c r="B534" s="150"/>
      <c r="D534" s="144" t="s">
        <v>143</v>
      </c>
      <c r="E534" s="151" t="s">
        <v>1</v>
      </c>
      <c r="F534" s="152" t="s">
        <v>158</v>
      </c>
      <c r="H534" s="151" t="s">
        <v>1</v>
      </c>
      <c r="I534" s="153"/>
      <c r="L534" s="150"/>
      <c r="M534" s="154"/>
      <c r="T534" s="155"/>
      <c r="AT534" s="151" t="s">
        <v>143</v>
      </c>
      <c r="AU534" s="151" t="s">
        <v>90</v>
      </c>
      <c r="AV534" s="12" t="s">
        <v>88</v>
      </c>
      <c r="AW534" s="12" t="s">
        <v>36</v>
      </c>
      <c r="AX534" s="12" t="s">
        <v>80</v>
      </c>
      <c r="AY534" s="151" t="s">
        <v>130</v>
      </c>
    </row>
    <row r="535" spans="2:65" s="13" customFormat="1" ht="11.25">
      <c r="B535" s="156"/>
      <c r="D535" s="144" t="s">
        <v>143</v>
      </c>
      <c r="E535" s="157" t="s">
        <v>1</v>
      </c>
      <c r="F535" s="158" t="s">
        <v>159</v>
      </c>
      <c r="H535" s="159">
        <v>5.5</v>
      </c>
      <c r="I535" s="160"/>
      <c r="L535" s="156"/>
      <c r="M535" s="161"/>
      <c r="T535" s="162"/>
      <c r="AT535" s="157" t="s">
        <v>143</v>
      </c>
      <c r="AU535" s="157" t="s">
        <v>90</v>
      </c>
      <c r="AV535" s="13" t="s">
        <v>90</v>
      </c>
      <c r="AW535" s="13" t="s">
        <v>36</v>
      </c>
      <c r="AX535" s="13" t="s">
        <v>80</v>
      </c>
      <c r="AY535" s="157" t="s">
        <v>130</v>
      </c>
    </row>
    <row r="536" spans="2:65" s="14" customFormat="1" ht="11.25">
      <c r="B536" s="163"/>
      <c r="D536" s="144" t="s">
        <v>143</v>
      </c>
      <c r="E536" s="164" t="s">
        <v>1</v>
      </c>
      <c r="F536" s="165" t="s">
        <v>147</v>
      </c>
      <c r="H536" s="166">
        <v>478</v>
      </c>
      <c r="I536" s="167"/>
      <c r="L536" s="163"/>
      <c r="M536" s="168"/>
      <c r="T536" s="169"/>
      <c r="AT536" s="164" t="s">
        <v>143</v>
      </c>
      <c r="AU536" s="164" t="s">
        <v>90</v>
      </c>
      <c r="AV536" s="14" t="s">
        <v>137</v>
      </c>
      <c r="AW536" s="14" t="s">
        <v>36</v>
      </c>
      <c r="AX536" s="14" t="s">
        <v>88</v>
      </c>
      <c r="AY536" s="164" t="s">
        <v>130</v>
      </c>
    </row>
    <row r="537" spans="2:65" s="1" customFormat="1" ht="24.2" customHeight="1">
      <c r="B537" s="31"/>
      <c r="C537" s="131" t="s">
        <v>530</v>
      </c>
      <c r="D537" s="131" t="s">
        <v>132</v>
      </c>
      <c r="E537" s="132" t="s">
        <v>531</v>
      </c>
      <c r="F537" s="133" t="s">
        <v>532</v>
      </c>
      <c r="G537" s="134" t="s">
        <v>135</v>
      </c>
      <c r="H537" s="135">
        <v>425</v>
      </c>
      <c r="I537" s="136"/>
      <c r="J537" s="137">
        <f>ROUND(I537*H537,2)</f>
        <v>0</v>
      </c>
      <c r="K537" s="133" t="s">
        <v>136</v>
      </c>
      <c r="L537" s="31"/>
      <c r="M537" s="138" t="s">
        <v>1</v>
      </c>
      <c r="N537" s="139" t="s">
        <v>45</v>
      </c>
      <c r="P537" s="140">
        <f>O537*H537</f>
        <v>0</v>
      </c>
      <c r="Q537" s="140">
        <v>0</v>
      </c>
      <c r="R537" s="140">
        <f>Q537*H537</f>
        <v>0</v>
      </c>
      <c r="S537" s="140">
        <v>0</v>
      </c>
      <c r="T537" s="141">
        <f>S537*H537</f>
        <v>0</v>
      </c>
      <c r="AR537" s="142" t="s">
        <v>137</v>
      </c>
      <c r="AT537" s="142" t="s">
        <v>132</v>
      </c>
      <c r="AU537" s="142" t="s">
        <v>90</v>
      </c>
      <c r="AY537" s="16" t="s">
        <v>130</v>
      </c>
      <c r="BE537" s="143">
        <f>IF(N537="základní",J537,0)</f>
        <v>0</v>
      </c>
      <c r="BF537" s="143">
        <f>IF(N537="snížená",J537,0)</f>
        <v>0</v>
      </c>
      <c r="BG537" s="143">
        <f>IF(N537="zákl. přenesená",J537,0)</f>
        <v>0</v>
      </c>
      <c r="BH537" s="143">
        <f>IF(N537="sníž. přenesená",J537,0)</f>
        <v>0</v>
      </c>
      <c r="BI537" s="143">
        <f>IF(N537="nulová",J537,0)</f>
        <v>0</v>
      </c>
      <c r="BJ537" s="16" t="s">
        <v>88</v>
      </c>
      <c r="BK537" s="143">
        <f>ROUND(I537*H537,2)</f>
        <v>0</v>
      </c>
      <c r="BL537" s="16" t="s">
        <v>137</v>
      </c>
      <c r="BM537" s="142" t="s">
        <v>533</v>
      </c>
    </row>
    <row r="538" spans="2:65" s="1" customFormat="1" ht="29.25">
      <c r="B538" s="31"/>
      <c r="D538" s="144" t="s">
        <v>139</v>
      </c>
      <c r="F538" s="145" t="s">
        <v>534</v>
      </c>
      <c r="I538" s="146"/>
      <c r="L538" s="31"/>
      <c r="M538" s="147"/>
      <c r="T538" s="55"/>
      <c r="AT538" s="16" t="s">
        <v>139</v>
      </c>
      <c r="AU538" s="16" t="s">
        <v>90</v>
      </c>
    </row>
    <row r="539" spans="2:65" s="1" customFormat="1" ht="11.25">
      <c r="B539" s="31"/>
      <c r="D539" s="148" t="s">
        <v>141</v>
      </c>
      <c r="F539" s="149" t="s">
        <v>535</v>
      </c>
      <c r="I539" s="146"/>
      <c r="L539" s="31"/>
      <c r="M539" s="147"/>
      <c r="T539" s="55"/>
      <c r="AT539" s="16" t="s">
        <v>141</v>
      </c>
      <c r="AU539" s="16" t="s">
        <v>90</v>
      </c>
    </row>
    <row r="540" spans="2:65" s="12" customFormat="1" ht="11.25">
      <c r="B540" s="150"/>
      <c r="D540" s="144" t="s">
        <v>143</v>
      </c>
      <c r="E540" s="151" t="s">
        <v>1</v>
      </c>
      <c r="F540" s="152" t="s">
        <v>144</v>
      </c>
      <c r="H540" s="151" t="s">
        <v>1</v>
      </c>
      <c r="I540" s="153"/>
      <c r="L540" s="150"/>
      <c r="M540" s="154"/>
      <c r="T540" s="155"/>
      <c r="AT540" s="151" t="s">
        <v>143</v>
      </c>
      <c r="AU540" s="151" t="s">
        <v>90</v>
      </c>
      <c r="AV540" s="12" t="s">
        <v>88</v>
      </c>
      <c r="AW540" s="12" t="s">
        <v>36</v>
      </c>
      <c r="AX540" s="12" t="s">
        <v>80</v>
      </c>
      <c r="AY540" s="151" t="s">
        <v>130</v>
      </c>
    </row>
    <row r="541" spans="2:65" s="12" customFormat="1" ht="11.25">
      <c r="B541" s="150"/>
      <c r="D541" s="144" t="s">
        <v>143</v>
      </c>
      <c r="E541" s="151" t="s">
        <v>1</v>
      </c>
      <c r="F541" s="152" t="s">
        <v>166</v>
      </c>
      <c r="H541" s="151" t="s">
        <v>1</v>
      </c>
      <c r="I541" s="153"/>
      <c r="L541" s="150"/>
      <c r="M541" s="154"/>
      <c r="T541" s="155"/>
      <c r="AT541" s="151" t="s">
        <v>143</v>
      </c>
      <c r="AU541" s="151" t="s">
        <v>90</v>
      </c>
      <c r="AV541" s="12" t="s">
        <v>88</v>
      </c>
      <c r="AW541" s="12" t="s">
        <v>36</v>
      </c>
      <c r="AX541" s="12" t="s">
        <v>80</v>
      </c>
      <c r="AY541" s="151" t="s">
        <v>130</v>
      </c>
    </row>
    <row r="542" spans="2:65" s="13" customFormat="1" ht="11.25">
      <c r="B542" s="156"/>
      <c r="D542" s="144" t="s">
        <v>143</v>
      </c>
      <c r="E542" s="157" t="s">
        <v>1</v>
      </c>
      <c r="F542" s="158" t="s">
        <v>167</v>
      </c>
      <c r="H542" s="159">
        <v>42</v>
      </c>
      <c r="I542" s="160"/>
      <c r="L542" s="156"/>
      <c r="M542" s="161"/>
      <c r="T542" s="162"/>
      <c r="AT542" s="157" t="s">
        <v>143</v>
      </c>
      <c r="AU542" s="157" t="s">
        <v>90</v>
      </c>
      <c r="AV542" s="13" t="s">
        <v>90</v>
      </c>
      <c r="AW542" s="13" t="s">
        <v>36</v>
      </c>
      <c r="AX542" s="13" t="s">
        <v>80</v>
      </c>
      <c r="AY542" s="157" t="s">
        <v>130</v>
      </c>
    </row>
    <row r="543" spans="2:65" s="12" customFormat="1" ht="11.25">
      <c r="B543" s="150"/>
      <c r="D543" s="144" t="s">
        <v>143</v>
      </c>
      <c r="E543" s="151" t="s">
        <v>1</v>
      </c>
      <c r="F543" s="152" t="s">
        <v>168</v>
      </c>
      <c r="H543" s="151" t="s">
        <v>1</v>
      </c>
      <c r="I543" s="153"/>
      <c r="L543" s="150"/>
      <c r="M543" s="154"/>
      <c r="T543" s="155"/>
      <c r="AT543" s="151" t="s">
        <v>143</v>
      </c>
      <c r="AU543" s="151" t="s">
        <v>90</v>
      </c>
      <c r="AV543" s="12" t="s">
        <v>88</v>
      </c>
      <c r="AW543" s="12" t="s">
        <v>36</v>
      </c>
      <c r="AX543" s="12" t="s">
        <v>80</v>
      </c>
      <c r="AY543" s="151" t="s">
        <v>130</v>
      </c>
    </row>
    <row r="544" spans="2:65" s="13" customFormat="1" ht="11.25">
      <c r="B544" s="156"/>
      <c r="D544" s="144" t="s">
        <v>143</v>
      </c>
      <c r="E544" s="157" t="s">
        <v>1</v>
      </c>
      <c r="F544" s="158" t="s">
        <v>169</v>
      </c>
      <c r="H544" s="159">
        <v>350</v>
      </c>
      <c r="I544" s="160"/>
      <c r="L544" s="156"/>
      <c r="M544" s="161"/>
      <c r="T544" s="162"/>
      <c r="AT544" s="157" t="s">
        <v>143</v>
      </c>
      <c r="AU544" s="157" t="s">
        <v>90</v>
      </c>
      <c r="AV544" s="13" t="s">
        <v>90</v>
      </c>
      <c r="AW544" s="13" t="s">
        <v>36</v>
      </c>
      <c r="AX544" s="13" t="s">
        <v>80</v>
      </c>
      <c r="AY544" s="157" t="s">
        <v>130</v>
      </c>
    </row>
    <row r="545" spans="2:65" s="12" customFormat="1" ht="11.25">
      <c r="B545" s="150"/>
      <c r="D545" s="144" t="s">
        <v>143</v>
      </c>
      <c r="E545" s="151" t="s">
        <v>1</v>
      </c>
      <c r="F545" s="152" t="s">
        <v>145</v>
      </c>
      <c r="H545" s="151" t="s">
        <v>1</v>
      </c>
      <c r="I545" s="153"/>
      <c r="L545" s="150"/>
      <c r="M545" s="154"/>
      <c r="T545" s="155"/>
      <c r="AT545" s="151" t="s">
        <v>143</v>
      </c>
      <c r="AU545" s="151" t="s">
        <v>90</v>
      </c>
      <c r="AV545" s="12" t="s">
        <v>88</v>
      </c>
      <c r="AW545" s="12" t="s">
        <v>36</v>
      </c>
      <c r="AX545" s="12" t="s">
        <v>80</v>
      </c>
      <c r="AY545" s="151" t="s">
        <v>130</v>
      </c>
    </row>
    <row r="546" spans="2:65" s="13" customFormat="1" ht="11.25">
      <c r="B546" s="156"/>
      <c r="D546" s="144" t="s">
        <v>143</v>
      </c>
      <c r="E546" s="157" t="s">
        <v>1</v>
      </c>
      <c r="F546" s="158" t="s">
        <v>170</v>
      </c>
      <c r="H546" s="159">
        <v>27.5</v>
      </c>
      <c r="I546" s="160"/>
      <c r="L546" s="156"/>
      <c r="M546" s="161"/>
      <c r="T546" s="162"/>
      <c r="AT546" s="157" t="s">
        <v>143</v>
      </c>
      <c r="AU546" s="157" t="s">
        <v>90</v>
      </c>
      <c r="AV546" s="13" t="s">
        <v>90</v>
      </c>
      <c r="AW546" s="13" t="s">
        <v>36</v>
      </c>
      <c r="AX546" s="13" t="s">
        <v>80</v>
      </c>
      <c r="AY546" s="157" t="s">
        <v>130</v>
      </c>
    </row>
    <row r="547" spans="2:65" s="12" customFormat="1" ht="11.25">
      <c r="B547" s="150"/>
      <c r="D547" s="144" t="s">
        <v>143</v>
      </c>
      <c r="E547" s="151" t="s">
        <v>1</v>
      </c>
      <c r="F547" s="152" t="s">
        <v>158</v>
      </c>
      <c r="H547" s="151" t="s">
        <v>1</v>
      </c>
      <c r="I547" s="153"/>
      <c r="L547" s="150"/>
      <c r="M547" s="154"/>
      <c r="T547" s="155"/>
      <c r="AT547" s="151" t="s">
        <v>143</v>
      </c>
      <c r="AU547" s="151" t="s">
        <v>90</v>
      </c>
      <c r="AV547" s="12" t="s">
        <v>88</v>
      </c>
      <c r="AW547" s="12" t="s">
        <v>36</v>
      </c>
      <c r="AX547" s="12" t="s">
        <v>80</v>
      </c>
      <c r="AY547" s="151" t="s">
        <v>130</v>
      </c>
    </row>
    <row r="548" spans="2:65" s="13" customFormat="1" ht="11.25">
      <c r="B548" s="156"/>
      <c r="D548" s="144" t="s">
        <v>143</v>
      </c>
      <c r="E548" s="157" t="s">
        <v>1</v>
      </c>
      <c r="F548" s="158" t="s">
        <v>159</v>
      </c>
      <c r="H548" s="159">
        <v>5.5</v>
      </c>
      <c r="I548" s="160"/>
      <c r="L548" s="156"/>
      <c r="M548" s="161"/>
      <c r="T548" s="162"/>
      <c r="AT548" s="157" t="s">
        <v>143</v>
      </c>
      <c r="AU548" s="157" t="s">
        <v>90</v>
      </c>
      <c r="AV548" s="13" t="s">
        <v>90</v>
      </c>
      <c r="AW548" s="13" t="s">
        <v>36</v>
      </c>
      <c r="AX548" s="13" t="s">
        <v>80</v>
      </c>
      <c r="AY548" s="157" t="s">
        <v>130</v>
      </c>
    </row>
    <row r="549" spans="2:65" s="14" customFormat="1" ht="11.25">
      <c r="B549" s="163"/>
      <c r="D549" s="144" t="s">
        <v>143</v>
      </c>
      <c r="E549" s="164" t="s">
        <v>1</v>
      </c>
      <c r="F549" s="165" t="s">
        <v>147</v>
      </c>
      <c r="H549" s="166">
        <v>425</v>
      </c>
      <c r="I549" s="167"/>
      <c r="L549" s="163"/>
      <c r="M549" s="168"/>
      <c r="T549" s="169"/>
      <c r="AT549" s="164" t="s">
        <v>143</v>
      </c>
      <c r="AU549" s="164" t="s">
        <v>90</v>
      </c>
      <c r="AV549" s="14" t="s">
        <v>137</v>
      </c>
      <c r="AW549" s="14" t="s">
        <v>36</v>
      </c>
      <c r="AX549" s="14" t="s">
        <v>88</v>
      </c>
      <c r="AY549" s="164" t="s">
        <v>130</v>
      </c>
    </row>
    <row r="550" spans="2:65" s="1" customFormat="1" ht="24.2" customHeight="1">
      <c r="B550" s="31"/>
      <c r="C550" s="131" t="s">
        <v>536</v>
      </c>
      <c r="D550" s="131" t="s">
        <v>132</v>
      </c>
      <c r="E550" s="132" t="s">
        <v>537</v>
      </c>
      <c r="F550" s="133" t="s">
        <v>538</v>
      </c>
      <c r="G550" s="134" t="s">
        <v>135</v>
      </c>
      <c r="H550" s="135">
        <v>485.5</v>
      </c>
      <c r="I550" s="136"/>
      <c r="J550" s="137">
        <f>ROUND(I550*H550,2)</f>
        <v>0</v>
      </c>
      <c r="K550" s="133" t="s">
        <v>136</v>
      </c>
      <c r="L550" s="31"/>
      <c r="M550" s="138" t="s">
        <v>1</v>
      </c>
      <c r="N550" s="139" t="s">
        <v>45</v>
      </c>
      <c r="P550" s="140">
        <f>O550*H550</f>
        <v>0</v>
      </c>
      <c r="Q550" s="140">
        <v>0</v>
      </c>
      <c r="R550" s="140">
        <f>Q550*H550</f>
        <v>0</v>
      </c>
      <c r="S550" s="140">
        <v>0</v>
      </c>
      <c r="T550" s="141">
        <f>S550*H550</f>
        <v>0</v>
      </c>
      <c r="AR550" s="142" t="s">
        <v>137</v>
      </c>
      <c r="AT550" s="142" t="s">
        <v>132</v>
      </c>
      <c r="AU550" s="142" t="s">
        <v>90</v>
      </c>
      <c r="AY550" s="16" t="s">
        <v>130</v>
      </c>
      <c r="BE550" s="143">
        <f>IF(N550="základní",J550,0)</f>
        <v>0</v>
      </c>
      <c r="BF550" s="143">
        <f>IF(N550="snížená",J550,0)</f>
        <v>0</v>
      </c>
      <c r="BG550" s="143">
        <f>IF(N550="zákl. přenesená",J550,0)</f>
        <v>0</v>
      </c>
      <c r="BH550" s="143">
        <f>IF(N550="sníž. přenesená",J550,0)</f>
        <v>0</v>
      </c>
      <c r="BI550" s="143">
        <f>IF(N550="nulová",J550,0)</f>
        <v>0</v>
      </c>
      <c r="BJ550" s="16" t="s">
        <v>88</v>
      </c>
      <c r="BK550" s="143">
        <f>ROUND(I550*H550,2)</f>
        <v>0</v>
      </c>
      <c r="BL550" s="16" t="s">
        <v>137</v>
      </c>
      <c r="BM550" s="142" t="s">
        <v>539</v>
      </c>
    </row>
    <row r="551" spans="2:65" s="1" customFormat="1" ht="19.5">
      <c r="B551" s="31"/>
      <c r="D551" s="144" t="s">
        <v>139</v>
      </c>
      <c r="F551" s="145" t="s">
        <v>540</v>
      </c>
      <c r="I551" s="146"/>
      <c r="L551" s="31"/>
      <c r="M551" s="147"/>
      <c r="T551" s="55"/>
      <c r="AT551" s="16" t="s">
        <v>139</v>
      </c>
      <c r="AU551" s="16" t="s">
        <v>90</v>
      </c>
    </row>
    <row r="552" spans="2:65" s="1" customFormat="1" ht="11.25">
      <c r="B552" s="31"/>
      <c r="D552" s="148" t="s">
        <v>141</v>
      </c>
      <c r="F552" s="149" t="s">
        <v>541</v>
      </c>
      <c r="I552" s="146"/>
      <c r="L552" s="31"/>
      <c r="M552" s="147"/>
      <c r="T552" s="55"/>
      <c r="AT552" s="16" t="s">
        <v>141</v>
      </c>
      <c r="AU552" s="16" t="s">
        <v>90</v>
      </c>
    </row>
    <row r="553" spans="2:65" s="12" customFormat="1" ht="11.25">
      <c r="B553" s="150"/>
      <c r="D553" s="144" t="s">
        <v>143</v>
      </c>
      <c r="E553" s="151" t="s">
        <v>1</v>
      </c>
      <c r="F553" s="152" t="s">
        <v>144</v>
      </c>
      <c r="H553" s="151" t="s">
        <v>1</v>
      </c>
      <c r="I553" s="153"/>
      <c r="L553" s="150"/>
      <c r="M553" s="154"/>
      <c r="T553" s="155"/>
      <c r="AT553" s="151" t="s">
        <v>143</v>
      </c>
      <c r="AU553" s="151" t="s">
        <v>90</v>
      </c>
      <c r="AV553" s="12" t="s">
        <v>88</v>
      </c>
      <c r="AW553" s="12" t="s">
        <v>36</v>
      </c>
      <c r="AX553" s="12" t="s">
        <v>80</v>
      </c>
      <c r="AY553" s="151" t="s">
        <v>130</v>
      </c>
    </row>
    <row r="554" spans="2:65" s="12" customFormat="1" ht="11.25">
      <c r="B554" s="150"/>
      <c r="D554" s="144" t="s">
        <v>143</v>
      </c>
      <c r="E554" s="151" t="s">
        <v>1</v>
      </c>
      <c r="F554" s="152" t="s">
        <v>166</v>
      </c>
      <c r="H554" s="151" t="s">
        <v>1</v>
      </c>
      <c r="I554" s="153"/>
      <c r="L554" s="150"/>
      <c r="M554" s="154"/>
      <c r="T554" s="155"/>
      <c r="AT554" s="151" t="s">
        <v>143</v>
      </c>
      <c r="AU554" s="151" t="s">
        <v>90</v>
      </c>
      <c r="AV554" s="12" t="s">
        <v>88</v>
      </c>
      <c r="AW554" s="12" t="s">
        <v>36</v>
      </c>
      <c r="AX554" s="12" t="s">
        <v>80</v>
      </c>
      <c r="AY554" s="151" t="s">
        <v>130</v>
      </c>
    </row>
    <row r="555" spans="2:65" s="13" customFormat="1" ht="11.25">
      <c r="B555" s="156"/>
      <c r="D555" s="144" t="s">
        <v>143</v>
      </c>
      <c r="E555" s="157" t="s">
        <v>1</v>
      </c>
      <c r="F555" s="158" t="s">
        <v>176</v>
      </c>
      <c r="H555" s="159">
        <v>60</v>
      </c>
      <c r="I555" s="160"/>
      <c r="L555" s="156"/>
      <c r="M555" s="161"/>
      <c r="T555" s="162"/>
      <c r="AT555" s="157" t="s">
        <v>143</v>
      </c>
      <c r="AU555" s="157" t="s">
        <v>90</v>
      </c>
      <c r="AV555" s="13" t="s">
        <v>90</v>
      </c>
      <c r="AW555" s="13" t="s">
        <v>36</v>
      </c>
      <c r="AX555" s="13" t="s">
        <v>80</v>
      </c>
      <c r="AY555" s="157" t="s">
        <v>130</v>
      </c>
    </row>
    <row r="556" spans="2:65" s="12" customFormat="1" ht="11.25">
      <c r="B556" s="150"/>
      <c r="D556" s="144" t="s">
        <v>143</v>
      </c>
      <c r="E556" s="151" t="s">
        <v>1</v>
      </c>
      <c r="F556" s="152" t="s">
        <v>168</v>
      </c>
      <c r="H556" s="151" t="s">
        <v>1</v>
      </c>
      <c r="I556" s="153"/>
      <c r="L556" s="150"/>
      <c r="M556" s="154"/>
      <c r="T556" s="155"/>
      <c r="AT556" s="151" t="s">
        <v>143</v>
      </c>
      <c r="AU556" s="151" t="s">
        <v>90</v>
      </c>
      <c r="AV556" s="12" t="s">
        <v>88</v>
      </c>
      <c r="AW556" s="12" t="s">
        <v>36</v>
      </c>
      <c r="AX556" s="12" t="s">
        <v>80</v>
      </c>
      <c r="AY556" s="151" t="s">
        <v>130</v>
      </c>
    </row>
    <row r="557" spans="2:65" s="13" customFormat="1" ht="11.25">
      <c r="B557" s="156"/>
      <c r="D557" s="144" t="s">
        <v>143</v>
      </c>
      <c r="E557" s="157" t="s">
        <v>1</v>
      </c>
      <c r="F557" s="158" t="s">
        <v>177</v>
      </c>
      <c r="H557" s="159">
        <v>420</v>
      </c>
      <c r="I557" s="160"/>
      <c r="L557" s="156"/>
      <c r="M557" s="161"/>
      <c r="T557" s="162"/>
      <c r="AT557" s="157" t="s">
        <v>143</v>
      </c>
      <c r="AU557" s="157" t="s">
        <v>90</v>
      </c>
      <c r="AV557" s="13" t="s">
        <v>90</v>
      </c>
      <c r="AW557" s="13" t="s">
        <v>36</v>
      </c>
      <c r="AX557" s="13" t="s">
        <v>80</v>
      </c>
      <c r="AY557" s="157" t="s">
        <v>130</v>
      </c>
    </row>
    <row r="558" spans="2:65" s="12" customFormat="1" ht="11.25">
      <c r="B558" s="150"/>
      <c r="D558" s="144" t="s">
        <v>143</v>
      </c>
      <c r="E558" s="151" t="s">
        <v>1</v>
      </c>
      <c r="F558" s="152" t="s">
        <v>158</v>
      </c>
      <c r="H558" s="151" t="s">
        <v>1</v>
      </c>
      <c r="I558" s="153"/>
      <c r="L558" s="150"/>
      <c r="M558" s="154"/>
      <c r="T558" s="155"/>
      <c r="AT558" s="151" t="s">
        <v>143</v>
      </c>
      <c r="AU558" s="151" t="s">
        <v>90</v>
      </c>
      <c r="AV558" s="12" t="s">
        <v>88</v>
      </c>
      <c r="AW558" s="12" t="s">
        <v>36</v>
      </c>
      <c r="AX558" s="12" t="s">
        <v>80</v>
      </c>
      <c r="AY558" s="151" t="s">
        <v>130</v>
      </c>
    </row>
    <row r="559" spans="2:65" s="13" customFormat="1" ht="11.25">
      <c r="B559" s="156"/>
      <c r="D559" s="144" t="s">
        <v>143</v>
      </c>
      <c r="E559" s="157" t="s">
        <v>1</v>
      </c>
      <c r="F559" s="158" t="s">
        <v>159</v>
      </c>
      <c r="H559" s="159">
        <v>5.5</v>
      </c>
      <c r="I559" s="160"/>
      <c r="L559" s="156"/>
      <c r="M559" s="161"/>
      <c r="T559" s="162"/>
      <c r="AT559" s="157" t="s">
        <v>143</v>
      </c>
      <c r="AU559" s="157" t="s">
        <v>90</v>
      </c>
      <c r="AV559" s="13" t="s">
        <v>90</v>
      </c>
      <c r="AW559" s="13" t="s">
        <v>36</v>
      </c>
      <c r="AX559" s="13" t="s">
        <v>80</v>
      </c>
      <c r="AY559" s="157" t="s">
        <v>130</v>
      </c>
    </row>
    <row r="560" spans="2:65" s="14" customFormat="1" ht="11.25">
      <c r="B560" s="163"/>
      <c r="D560" s="144" t="s">
        <v>143</v>
      </c>
      <c r="E560" s="164" t="s">
        <v>1</v>
      </c>
      <c r="F560" s="165" t="s">
        <v>147</v>
      </c>
      <c r="H560" s="166">
        <v>485.5</v>
      </c>
      <c r="I560" s="167"/>
      <c r="L560" s="163"/>
      <c r="M560" s="168"/>
      <c r="T560" s="169"/>
      <c r="AT560" s="164" t="s">
        <v>143</v>
      </c>
      <c r="AU560" s="164" t="s">
        <v>90</v>
      </c>
      <c r="AV560" s="14" t="s">
        <v>137</v>
      </c>
      <c r="AW560" s="14" t="s">
        <v>36</v>
      </c>
      <c r="AX560" s="14" t="s">
        <v>88</v>
      </c>
      <c r="AY560" s="164" t="s">
        <v>130</v>
      </c>
    </row>
    <row r="561" spans="2:65" s="1" customFormat="1" ht="24.2" customHeight="1">
      <c r="B561" s="31"/>
      <c r="C561" s="131" t="s">
        <v>542</v>
      </c>
      <c r="D561" s="131" t="s">
        <v>132</v>
      </c>
      <c r="E561" s="132" t="s">
        <v>543</v>
      </c>
      <c r="F561" s="133" t="s">
        <v>544</v>
      </c>
      <c r="G561" s="134" t="s">
        <v>135</v>
      </c>
      <c r="H561" s="135">
        <v>478</v>
      </c>
      <c r="I561" s="136"/>
      <c r="J561" s="137">
        <f>ROUND(I561*H561,2)</f>
        <v>0</v>
      </c>
      <c r="K561" s="133" t="s">
        <v>136</v>
      </c>
      <c r="L561" s="31"/>
      <c r="M561" s="138" t="s">
        <v>1</v>
      </c>
      <c r="N561" s="139" t="s">
        <v>45</v>
      </c>
      <c r="P561" s="140">
        <f>O561*H561</f>
        <v>0</v>
      </c>
      <c r="Q561" s="140">
        <v>0</v>
      </c>
      <c r="R561" s="140">
        <f>Q561*H561</f>
        <v>0</v>
      </c>
      <c r="S561" s="140">
        <v>0</v>
      </c>
      <c r="T561" s="141">
        <f>S561*H561</f>
        <v>0</v>
      </c>
      <c r="AR561" s="142" t="s">
        <v>137</v>
      </c>
      <c r="AT561" s="142" t="s">
        <v>132</v>
      </c>
      <c r="AU561" s="142" t="s">
        <v>90</v>
      </c>
      <c r="AY561" s="16" t="s">
        <v>130</v>
      </c>
      <c r="BE561" s="143">
        <f>IF(N561="základní",J561,0)</f>
        <v>0</v>
      </c>
      <c r="BF561" s="143">
        <f>IF(N561="snížená",J561,0)</f>
        <v>0</v>
      </c>
      <c r="BG561" s="143">
        <f>IF(N561="zákl. přenesená",J561,0)</f>
        <v>0</v>
      </c>
      <c r="BH561" s="143">
        <f>IF(N561="sníž. přenesená",J561,0)</f>
        <v>0</v>
      </c>
      <c r="BI561" s="143">
        <f>IF(N561="nulová",J561,0)</f>
        <v>0</v>
      </c>
      <c r="BJ561" s="16" t="s">
        <v>88</v>
      </c>
      <c r="BK561" s="143">
        <f>ROUND(I561*H561,2)</f>
        <v>0</v>
      </c>
      <c r="BL561" s="16" t="s">
        <v>137</v>
      </c>
      <c r="BM561" s="142" t="s">
        <v>545</v>
      </c>
    </row>
    <row r="562" spans="2:65" s="1" customFormat="1" ht="19.5">
      <c r="B562" s="31"/>
      <c r="D562" s="144" t="s">
        <v>139</v>
      </c>
      <c r="F562" s="145" t="s">
        <v>546</v>
      </c>
      <c r="I562" s="146"/>
      <c r="L562" s="31"/>
      <c r="M562" s="147"/>
      <c r="T562" s="55"/>
      <c r="AT562" s="16" t="s">
        <v>139</v>
      </c>
      <c r="AU562" s="16" t="s">
        <v>90</v>
      </c>
    </row>
    <row r="563" spans="2:65" s="1" customFormat="1" ht="11.25">
      <c r="B563" s="31"/>
      <c r="D563" s="148" t="s">
        <v>141</v>
      </c>
      <c r="F563" s="149" t="s">
        <v>547</v>
      </c>
      <c r="I563" s="146"/>
      <c r="L563" s="31"/>
      <c r="M563" s="147"/>
      <c r="T563" s="55"/>
      <c r="AT563" s="16" t="s">
        <v>141</v>
      </c>
      <c r="AU563" s="16" t="s">
        <v>90</v>
      </c>
    </row>
    <row r="564" spans="2:65" s="12" customFormat="1" ht="11.25">
      <c r="B564" s="150"/>
      <c r="D564" s="144" t="s">
        <v>143</v>
      </c>
      <c r="E564" s="151" t="s">
        <v>1</v>
      </c>
      <c r="F564" s="152" t="s">
        <v>144</v>
      </c>
      <c r="H564" s="151" t="s">
        <v>1</v>
      </c>
      <c r="I564" s="153"/>
      <c r="L564" s="150"/>
      <c r="M564" s="154"/>
      <c r="T564" s="155"/>
      <c r="AT564" s="151" t="s">
        <v>143</v>
      </c>
      <c r="AU564" s="151" t="s">
        <v>90</v>
      </c>
      <c r="AV564" s="12" t="s">
        <v>88</v>
      </c>
      <c r="AW564" s="12" t="s">
        <v>36</v>
      </c>
      <c r="AX564" s="12" t="s">
        <v>80</v>
      </c>
      <c r="AY564" s="151" t="s">
        <v>130</v>
      </c>
    </row>
    <row r="565" spans="2:65" s="12" customFormat="1" ht="11.25">
      <c r="B565" s="150"/>
      <c r="D565" s="144" t="s">
        <v>143</v>
      </c>
      <c r="E565" s="151" t="s">
        <v>1</v>
      </c>
      <c r="F565" s="152" t="s">
        <v>166</v>
      </c>
      <c r="H565" s="151" t="s">
        <v>1</v>
      </c>
      <c r="I565" s="153"/>
      <c r="L565" s="150"/>
      <c r="M565" s="154"/>
      <c r="T565" s="155"/>
      <c r="AT565" s="151" t="s">
        <v>143</v>
      </c>
      <c r="AU565" s="151" t="s">
        <v>90</v>
      </c>
      <c r="AV565" s="12" t="s">
        <v>88</v>
      </c>
      <c r="AW565" s="12" t="s">
        <v>36</v>
      </c>
      <c r="AX565" s="12" t="s">
        <v>80</v>
      </c>
      <c r="AY565" s="151" t="s">
        <v>130</v>
      </c>
    </row>
    <row r="566" spans="2:65" s="13" customFormat="1" ht="11.25">
      <c r="B566" s="156"/>
      <c r="D566" s="144" t="s">
        <v>143</v>
      </c>
      <c r="E566" s="157" t="s">
        <v>1</v>
      </c>
      <c r="F566" s="158" t="s">
        <v>184</v>
      </c>
      <c r="H566" s="159">
        <v>52.5</v>
      </c>
      <c r="I566" s="160"/>
      <c r="L566" s="156"/>
      <c r="M566" s="161"/>
      <c r="T566" s="162"/>
      <c r="AT566" s="157" t="s">
        <v>143</v>
      </c>
      <c r="AU566" s="157" t="s">
        <v>90</v>
      </c>
      <c r="AV566" s="13" t="s">
        <v>90</v>
      </c>
      <c r="AW566" s="13" t="s">
        <v>36</v>
      </c>
      <c r="AX566" s="13" t="s">
        <v>80</v>
      </c>
      <c r="AY566" s="157" t="s">
        <v>130</v>
      </c>
    </row>
    <row r="567" spans="2:65" s="12" customFormat="1" ht="11.25">
      <c r="B567" s="150"/>
      <c r="D567" s="144" t="s">
        <v>143</v>
      </c>
      <c r="E567" s="151" t="s">
        <v>1</v>
      </c>
      <c r="F567" s="152" t="s">
        <v>168</v>
      </c>
      <c r="H567" s="151" t="s">
        <v>1</v>
      </c>
      <c r="I567" s="153"/>
      <c r="L567" s="150"/>
      <c r="M567" s="154"/>
      <c r="T567" s="155"/>
      <c r="AT567" s="151" t="s">
        <v>143</v>
      </c>
      <c r="AU567" s="151" t="s">
        <v>90</v>
      </c>
      <c r="AV567" s="12" t="s">
        <v>88</v>
      </c>
      <c r="AW567" s="12" t="s">
        <v>36</v>
      </c>
      <c r="AX567" s="12" t="s">
        <v>80</v>
      </c>
      <c r="AY567" s="151" t="s">
        <v>130</v>
      </c>
    </row>
    <row r="568" spans="2:65" s="13" customFormat="1" ht="11.25">
      <c r="B568" s="156"/>
      <c r="D568" s="144" t="s">
        <v>143</v>
      </c>
      <c r="E568" s="157" t="s">
        <v>1</v>
      </c>
      <c r="F568" s="158" t="s">
        <v>177</v>
      </c>
      <c r="H568" s="159">
        <v>420</v>
      </c>
      <c r="I568" s="160"/>
      <c r="L568" s="156"/>
      <c r="M568" s="161"/>
      <c r="T568" s="162"/>
      <c r="AT568" s="157" t="s">
        <v>143</v>
      </c>
      <c r="AU568" s="157" t="s">
        <v>90</v>
      </c>
      <c r="AV568" s="13" t="s">
        <v>90</v>
      </c>
      <c r="AW568" s="13" t="s">
        <v>36</v>
      </c>
      <c r="AX568" s="13" t="s">
        <v>80</v>
      </c>
      <c r="AY568" s="157" t="s">
        <v>130</v>
      </c>
    </row>
    <row r="569" spans="2:65" s="12" customFormat="1" ht="11.25">
      <c r="B569" s="150"/>
      <c r="D569" s="144" t="s">
        <v>143</v>
      </c>
      <c r="E569" s="151" t="s">
        <v>1</v>
      </c>
      <c r="F569" s="152" t="s">
        <v>158</v>
      </c>
      <c r="H569" s="151" t="s">
        <v>1</v>
      </c>
      <c r="I569" s="153"/>
      <c r="L569" s="150"/>
      <c r="M569" s="154"/>
      <c r="T569" s="155"/>
      <c r="AT569" s="151" t="s">
        <v>143</v>
      </c>
      <c r="AU569" s="151" t="s">
        <v>90</v>
      </c>
      <c r="AV569" s="12" t="s">
        <v>88</v>
      </c>
      <c r="AW569" s="12" t="s">
        <v>36</v>
      </c>
      <c r="AX569" s="12" t="s">
        <v>80</v>
      </c>
      <c r="AY569" s="151" t="s">
        <v>130</v>
      </c>
    </row>
    <row r="570" spans="2:65" s="13" customFormat="1" ht="11.25">
      <c r="B570" s="156"/>
      <c r="D570" s="144" t="s">
        <v>143</v>
      </c>
      <c r="E570" s="157" t="s">
        <v>1</v>
      </c>
      <c r="F570" s="158" t="s">
        <v>159</v>
      </c>
      <c r="H570" s="159">
        <v>5.5</v>
      </c>
      <c r="I570" s="160"/>
      <c r="L570" s="156"/>
      <c r="M570" s="161"/>
      <c r="T570" s="162"/>
      <c r="AT570" s="157" t="s">
        <v>143</v>
      </c>
      <c r="AU570" s="157" t="s">
        <v>90</v>
      </c>
      <c r="AV570" s="13" t="s">
        <v>90</v>
      </c>
      <c r="AW570" s="13" t="s">
        <v>36</v>
      </c>
      <c r="AX570" s="13" t="s">
        <v>80</v>
      </c>
      <c r="AY570" s="157" t="s">
        <v>130</v>
      </c>
    </row>
    <row r="571" spans="2:65" s="14" customFormat="1" ht="11.25">
      <c r="B571" s="163"/>
      <c r="D571" s="144" t="s">
        <v>143</v>
      </c>
      <c r="E571" s="164" t="s">
        <v>1</v>
      </c>
      <c r="F571" s="165" t="s">
        <v>147</v>
      </c>
      <c r="H571" s="166">
        <v>478</v>
      </c>
      <c r="I571" s="167"/>
      <c r="L571" s="163"/>
      <c r="M571" s="168"/>
      <c r="T571" s="169"/>
      <c r="AT571" s="164" t="s">
        <v>143</v>
      </c>
      <c r="AU571" s="164" t="s">
        <v>90</v>
      </c>
      <c r="AV571" s="14" t="s">
        <v>137</v>
      </c>
      <c r="AW571" s="14" t="s">
        <v>36</v>
      </c>
      <c r="AX571" s="14" t="s">
        <v>88</v>
      </c>
      <c r="AY571" s="164" t="s">
        <v>130</v>
      </c>
    </row>
    <row r="572" spans="2:65" s="1" customFormat="1" ht="33" customHeight="1">
      <c r="B572" s="31"/>
      <c r="C572" s="131" t="s">
        <v>548</v>
      </c>
      <c r="D572" s="131" t="s">
        <v>132</v>
      </c>
      <c r="E572" s="132" t="s">
        <v>549</v>
      </c>
      <c r="F572" s="133" t="s">
        <v>550</v>
      </c>
      <c r="G572" s="134" t="s">
        <v>135</v>
      </c>
      <c r="H572" s="135">
        <v>485.5</v>
      </c>
      <c r="I572" s="136"/>
      <c r="J572" s="137">
        <f>ROUND(I572*H572,2)</f>
        <v>0</v>
      </c>
      <c r="K572" s="133" t="s">
        <v>136</v>
      </c>
      <c r="L572" s="31"/>
      <c r="M572" s="138" t="s">
        <v>1</v>
      </c>
      <c r="N572" s="139" t="s">
        <v>45</v>
      </c>
      <c r="P572" s="140">
        <f>O572*H572</f>
        <v>0</v>
      </c>
      <c r="Q572" s="140">
        <v>0</v>
      </c>
      <c r="R572" s="140">
        <f>Q572*H572</f>
        <v>0</v>
      </c>
      <c r="S572" s="140">
        <v>0</v>
      </c>
      <c r="T572" s="141">
        <f>S572*H572</f>
        <v>0</v>
      </c>
      <c r="AR572" s="142" t="s">
        <v>137</v>
      </c>
      <c r="AT572" s="142" t="s">
        <v>132</v>
      </c>
      <c r="AU572" s="142" t="s">
        <v>90</v>
      </c>
      <c r="AY572" s="16" t="s">
        <v>130</v>
      </c>
      <c r="BE572" s="143">
        <f>IF(N572="základní",J572,0)</f>
        <v>0</v>
      </c>
      <c r="BF572" s="143">
        <f>IF(N572="snížená",J572,0)</f>
        <v>0</v>
      </c>
      <c r="BG572" s="143">
        <f>IF(N572="zákl. přenesená",J572,0)</f>
        <v>0</v>
      </c>
      <c r="BH572" s="143">
        <f>IF(N572="sníž. přenesená",J572,0)</f>
        <v>0</v>
      </c>
      <c r="BI572" s="143">
        <f>IF(N572="nulová",J572,0)</f>
        <v>0</v>
      </c>
      <c r="BJ572" s="16" t="s">
        <v>88</v>
      </c>
      <c r="BK572" s="143">
        <f>ROUND(I572*H572,2)</f>
        <v>0</v>
      </c>
      <c r="BL572" s="16" t="s">
        <v>137</v>
      </c>
      <c r="BM572" s="142" t="s">
        <v>551</v>
      </c>
    </row>
    <row r="573" spans="2:65" s="1" customFormat="1" ht="29.25">
      <c r="B573" s="31"/>
      <c r="D573" s="144" t="s">
        <v>139</v>
      </c>
      <c r="F573" s="145" t="s">
        <v>552</v>
      </c>
      <c r="I573" s="146"/>
      <c r="L573" s="31"/>
      <c r="M573" s="147"/>
      <c r="T573" s="55"/>
      <c r="AT573" s="16" t="s">
        <v>139</v>
      </c>
      <c r="AU573" s="16" t="s">
        <v>90</v>
      </c>
    </row>
    <row r="574" spans="2:65" s="1" customFormat="1" ht="11.25">
      <c r="B574" s="31"/>
      <c r="D574" s="148" t="s">
        <v>141</v>
      </c>
      <c r="F574" s="149" t="s">
        <v>553</v>
      </c>
      <c r="I574" s="146"/>
      <c r="L574" s="31"/>
      <c r="M574" s="147"/>
      <c r="T574" s="55"/>
      <c r="AT574" s="16" t="s">
        <v>141</v>
      </c>
      <c r="AU574" s="16" t="s">
        <v>90</v>
      </c>
    </row>
    <row r="575" spans="2:65" s="12" customFormat="1" ht="11.25">
      <c r="B575" s="150"/>
      <c r="D575" s="144" t="s">
        <v>143</v>
      </c>
      <c r="E575" s="151" t="s">
        <v>1</v>
      </c>
      <c r="F575" s="152" t="s">
        <v>144</v>
      </c>
      <c r="H575" s="151" t="s">
        <v>1</v>
      </c>
      <c r="I575" s="153"/>
      <c r="L575" s="150"/>
      <c r="M575" s="154"/>
      <c r="T575" s="155"/>
      <c r="AT575" s="151" t="s">
        <v>143</v>
      </c>
      <c r="AU575" s="151" t="s">
        <v>90</v>
      </c>
      <c r="AV575" s="12" t="s">
        <v>88</v>
      </c>
      <c r="AW575" s="12" t="s">
        <v>36</v>
      </c>
      <c r="AX575" s="12" t="s">
        <v>80</v>
      </c>
      <c r="AY575" s="151" t="s">
        <v>130</v>
      </c>
    </row>
    <row r="576" spans="2:65" s="12" customFormat="1" ht="11.25">
      <c r="B576" s="150"/>
      <c r="D576" s="144" t="s">
        <v>143</v>
      </c>
      <c r="E576" s="151" t="s">
        <v>1</v>
      </c>
      <c r="F576" s="152" t="s">
        <v>166</v>
      </c>
      <c r="H576" s="151" t="s">
        <v>1</v>
      </c>
      <c r="I576" s="153"/>
      <c r="L576" s="150"/>
      <c r="M576" s="154"/>
      <c r="T576" s="155"/>
      <c r="AT576" s="151" t="s">
        <v>143</v>
      </c>
      <c r="AU576" s="151" t="s">
        <v>90</v>
      </c>
      <c r="AV576" s="12" t="s">
        <v>88</v>
      </c>
      <c r="AW576" s="12" t="s">
        <v>36</v>
      </c>
      <c r="AX576" s="12" t="s">
        <v>80</v>
      </c>
      <c r="AY576" s="151" t="s">
        <v>130</v>
      </c>
    </row>
    <row r="577" spans="2:65" s="13" customFormat="1" ht="11.25">
      <c r="B577" s="156"/>
      <c r="D577" s="144" t="s">
        <v>143</v>
      </c>
      <c r="E577" s="157" t="s">
        <v>1</v>
      </c>
      <c r="F577" s="158" t="s">
        <v>176</v>
      </c>
      <c r="H577" s="159">
        <v>60</v>
      </c>
      <c r="I577" s="160"/>
      <c r="L577" s="156"/>
      <c r="M577" s="161"/>
      <c r="T577" s="162"/>
      <c r="AT577" s="157" t="s">
        <v>143</v>
      </c>
      <c r="AU577" s="157" t="s">
        <v>90</v>
      </c>
      <c r="AV577" s="13" t="s">
        <v>90</v>
      </c>
      <c r="AW577" s="13" t="s">
        <v>36</v>
      </c>
      <c r="AX577" s="13" t="s">
        <v>80</v>
      </c>
      <c r="AY577" s="157" t="s">
        <v>130</v>
      </c>
    </row>
    <row r="578" spans="2:65" s="12" customFormat="1" ht="11.25">
      <c r="B578" s="150"/>
      <c r="D578" s="144" t="s">
        <v>143</v>
      </c>
      <c r="E578" s="151" t="s">
        <v>1</v>
      </c>
      <c r="F578" s="152" t="s">
        <v>168</v>
      </c>
      <c r="H578" s="151" t="s">
        <v>1</v>
      </c>
      <c r="I578" s="153"/>
      <c r="L578" s="150"/>
      <c r="M578" s="154"/>
      <c r="T578" s="155"/>
      <c r="AT578" s="151" t="s">
        <v>143</v>
      </c>
      <c r="AU578" s="151" t="s">
        <v>90</v>
      </c>
      <c r="AV578" s="12" t="s">
        <v>88</v>
      </c>
      <c r="AW578" s="12" t="s">
        <v>36</v>
      </c>
      <c r="AX578" s="12" t="s">
        <v>80</v>
      </c>
      <c r="AY578" s="151" t="s">
        <v>130</v>
      </c>
    </row>
    <row r="579" spans="2:65" s="13" customFormat="1" ht="11.25">
      <c r="B579" s="156"/>
      <c r="D579" s="144" t="s">
        <v>143</v>
      </c>
      <c r="E579" s="157" t="s">
        <v>1</v>
      </c>
      <c r="F579" s="158" t="s">
        <v>177</v>
      </c>
      <c r="H579" s="159">
        <v>420</v>
      </c>
      <c r="I579" s="160"/>
      <c r="L579" s="156"/>
      <c r="M579" s="161"/>
      <c r="T579" s="162"/>
      <c r="AT579" s="157" t="s">
        <v>143</v>
      </c>
      <c r="AU579" s="157" t="s">
        <v>90</v>
      </c>
      <c r="AV579" s="13" t="s">
        <v>90</v>
      </c>
      <c r="AW579" s="13" t="s">
        <v>36</v>
      </c>
      <c r="AX579" s="13" t="s">
        <v>80</v>
      </c>
      <c r="AY579" s="157" t="s">
        <v>130</v>
      </c>
    </row>
    <row r="580" spans="2:65" s="12" customFormat="1" ht="11.25">
      <c r="B580" s="150"/>
      <c r="D580" s="144" t="s">
        <v>143</v>
      </c>
      <c r="E580" s="151" t="s">
        <v>1</v>
      </c>
      <c r="F580" s="152" t="s">
        <v>158</v>
      </c>
      <c r="H580" s="151" t="s">
        <v>1</v>
      </c>
      <c r="I580" s="153"/>
      <c r="L580" s="150"/>
      <c r="M580" s="154"/>
      <c r="T580" s="155"/>
      <c r="AT580" s="151" t="s">
        <v>143</v>
      </c>
      <c r="AU580" s="151" t="s">
        <v>90</v>
      </c>
      <c r="AV580" s="12" t="s">
        <v>88</v>
      </c>
      <c r="AW580" s="12" t="s">
        <v>36</v>
      </c>
      <c r="AX580" s="12" t="s">
        <v>80</v>
      </c>
      <c r="AY580" s="151" t="s">
        <v>130</v>
      </c>
    </row>
    <row r="581" spans="2:65" s="13" customFormat="1" ht="11.25">
      <c r="B581" s="156"/>
      <c r="D581" s="144" t="s">
        <v>143</v>
      </c>
      <c r="E581" s="157" t="s">
        <v>1</v>
      </c>
      <c r="F581" s="158" t="s">
        <v>159</v>
      </c>
      <c r="H581" s="159">
        <v>5.5</v>
      </c>
      <c r="I581" s="160"/>
      <c r="L581" s="156"/>
      <c r="M581" s="161"/>
      <c r="T581" s="162"/>
      <c r="AT581" s="157" t="s">
        <v>143</v>
      </c>
      <c r="AU581" s="157" t="s">
        <v>90</v>
      </c>
      <c r="AV581" s="13" t="s">
        <v>90</v>
      </c>
      <c r="AW581" s="13" t="s">
        <v>36</v>
      </c>
      <c r="AX581" s="13" t="s">
        <v>80</v>
      </c>
      <c r="AY581" s="157" t="s">
        <v>130</v>
      </c>
    </row>
    <row r="582" spans="2:65" s="14" customFormat="1" ht="11.25">
      <c r="B582" s="163"/>
      <c r="D582" s="144" t="s">
        <v>143</v>
      </c>
      <c r="E582" s="164" t="s">
        <v>1</v>
      </c>
      <c r="F582" s="165" t="s">
        <v>147</v>
      </c>
      <c r="H582" s="166">
        <v>485.5</v>
      </c>
      <c r="I582" s="167"/>
      <c r="L582" s="163"/>
      <c r="M582" s="168"/>
      <c r="T582" s="169"/>
      <c r="AT582" s="164" t="s">
        <v>143</v>
      </c>
      <c r="AU582" s="164" t="s">
        <v>90</v>
      </c>
      <c r="AV582" s="14" t="s">
        <v>137</v>
      </c>
      <c r="AW582" s="14" t="s">
        <v>36</v>
      </c>
      <c r="AX582" s="14" t="s">
        <v>88</v>
      </c>
      <c r="AY582" s="164" t="s">
        <v>130</v>
      </c>
    </row>
    <row r="583" spans="2:65" s="1" customFormat="1" ht="24.2" customHeight="1">
      <c r="B583" s="31"/>
      <c r="C583" s="131" t="s">
        <v>554</v>
      </c>
      <c r="D583" s="131" t="s">
        <v>132</v>
      </c>
      <c r="E583" s="132" t="s">
        <v>555</v>
      </c>
      <c r="F583" s="133" t="s">
        <v>556</v>
      </c>
      <c r="G583" s="134" t="s">
        <v>135</v>
      </c>
      <c r="H583" s="135">
        <v>44</v>
      </c>
      <c r="I583" s="136"/>
      <c r="J583" s="137">
        <f>ROUND(I583*H583,2)</f>
        <v>0</v>
      </c>
      <c r="K583" s="133" t="s">
        <v>136</v>
      </c>
      <c r="L583" s="31"/>
      <c r="M583" s="138" t="s">
        <v>1</v>
      </c>
      <c r="N583" s="139" t="s">
        <v>45</v>
      </c>
      <c r="P583" s="140">
        <f>O583*H583</f>
        <v>0</v>
      </c>
      <c r="Q583" s="140">
        <v>0.11162</v>
      </c>
      <c r="R583" s="140">
        <f>Q583*H583</f>
        <v>4.9112799999999996</v>
      </c>
      <c r="S583" s="140">
        <v>0</v>
      </c>
      <c r="T583" s="141">
        <f>S583*H583</f>
        <v>0</v>
      </c>
      <c r="AR583" s="142" t="s">
        <v>137</v>
      </c>
      <c r="AT583" s="142" t="s">
        <v>132</v>
      </c>
      <c r="AU583" s="142" t="s">
        <v>90</v>
      </c>
      <c r="AY583" s="16" t="s">
        <v>130</v>
      </c>
      <c r="BE583" s="143">
        <f>IF(N583="základní",J583,0)</f>
        <v>0</v>
      </c>
      <c r="BF583" s="143">
        <f>IF(N583="snížená",J583,0)</f>
        <v>0</v>
      </c>
      <c r="BG583" s="143">
        <f>IF(N583="zákl. přenesená",J583,0)</f>
        <v>0</v>
      </c>
      <c r="BH583" s="143">
        <f>IF(N583="sníž. přenesená",J583,0)</f>
        <v>0</v>
      </c>
      <c r="BI583" s="143">
        <f>IF(N583="nulová",J583,0)</f>
        <v>0</v>
      </c>
      <c r="BJ583" s="16" t="s">
        <v>88</v>
      </c>
      <c r="BK583" s="143">
        <f>ROUND(I583*H583,2)</f>
        <v>0</v>
      </c>
      <c r="BL583" s="16" t="s">
        <v>137</v>
      </c>
      <c r="BM583" s="142" t="s">
        <v>557</v>
      </c>
    </row>
    <row r="584" spans="2:65" s="1" customFormat="1" ht="48.75">
      <c r="B584" s="31"/>
      <c r="D584" s="144" t="s">
        <v>139</v>
      </c>
      <c r="F584" s="145" t="s">
        <v>558</v>
      </c>
      <c r="I584" s="146"/>
      <c r="L584" s="31"/>
      <c r="M584" s="147"/>
      <c r="T584" s="55"/>
      <c r="AT584" s="16" t="s">
        <v>139</v>
      </c>
      <c r="AU584" s="16" t="s">
        <v>90</v>
      </c>
    </row>
    <row r="585" spans="2:65" s="1" customFormat="1" ht="11.25">
      <c r="B585" s="31"/>
      <c r="D585" s="148" t="s">
        <v>141</v>
      </c>
      <c r="F585" s="149" t="s">
        <v>559</v>
      </c>
      <c r="I585" s="146"/>
      <c r="L585" s="31"/>
      <c r="M585" s="147"/>
      <c r="T585" s="55"/>
      <c r="AT585" s="16" t="s">
        <v>141</v>
      </c>
      <c r="AU585" s="16" t="s">
        <v>90</v>
      </c>
    </row>
    <row r="586" spans="2:65" s="12" customFormat="1" ht="11.25">
      <c r="B586" s="150"/>
      <c r="D586" s="144" t="s">
        <v>143</v>
      </c>
      <c r="E586" s="151" t="s">
        <v>1</v>
      </c>
      <c r="F586" s="152" t="s">
        <v>144</v>
      </c>
      <c r="H586" s="151" t="s">
        <v>1</v>
      </c>
      <c r="I586" s="153"/>
      <c r="L586" s="150"/>
      <c r="M586" s="154"/>
      <c r="T586" s="155"/>
      <c r="AT586" s="151" t="s">
        <v>143</v>
      </c>
      <c r="AU586" s="151" t="s">
        <v>90</v>
      </c>
      <c r="AV586" s="12" t="s">
        <v>88</v>
      </c>
      <c r="AW586" s="12" t="s">
        <v>36</v>
      </c>
      <c r="AX586" s="12" t="s">
        <v>80</v>
      </c>
      <c r="AY586" s="151" t="s">
        <v>130</v>
      </c>
    </row>
    <row r="587" spans="2:65" s="12" customFormat="1" ht="11.25">
      <c r="B587" s="150"/>
      <c r="D587" s="144" t="s">
        <v>143</v>
      </c>
      <c r="E587" s="151" t="s">
        <v>1</v>
      </c>
      <c r="F587" s="152" t="s">
        <v>145</v>
      </c>
      <c r="H587" s="151" t="s">
        <v>1</v>
      </c>
      <c r="I587" s="153"/>
      <c r="L587" s="150"/>
      <c r="M587" s="154"/>
      <c r="T587" s="155"/>
      <c r="AT587" s="151" t="s">
        <v>143</v>
      </c>
      <c r="AU587" s="151" t="s">
        <v>90</v>
      </c>
      <c r="AV587" s="12" t="s">
        <v>88</v>
      </c>
      <c r="AW587" s="12" t="s">
        <v>36</v>
      </c>
      <c r="AX587" s="12" t="s">
        <v>80</v>
      </c>
      <c r="AY587" s="151" t="s">
        <v>130</v>
      </c>
    </row>
    <row r="588" spans="2:65" s="13" customFormat="1" ht="11.25">
      <c r="B588" s="156"/>
      <c r="D588" s="144" t="s">
        <v>143</v>
      </c>
      <c r="E588" s="157" t="s">
        <v>1</v>
      </c>
      <c r="F588" s="158" t="s">
        <v>146</v>
      </c>
      <c r="H588" s="159">
        <v>44</v>
      </c>
      <c r="I588" s="160"/>
      <c r="L588" s="156"/>
      <c r="M588" s="161"/>
      <c r="T588" s="162"/>
      <c r="AT588" s="157" t="s">
        <v>143</v>
      </c>
      <c r="AU588" s="157" t="s">
        <v>90</v>
      </c>
      <c r="AV588" s="13" t="s">
        <v>90</v>
      </c>
      <c r="AW588" s="13" t="s">
        <v>36</v>
      </c>
      <c r="AX588" s="13" t="s">
        <v>80</v>
      </c>
      <c r="AY588" s="157" t="s">
        <v>130</v>
      </c>
    </row>
    <row r="589" spans="2:65" s="14" customFormat="1" ht="11.25">
      <c r="B589" s="163"/>
      <c r="D589" s="144" t="s">
        <v>143</v>
      </c>
      <c r="E589" s="164" t="s">
        <v>1</v>
      </c>
      <c r="F589" s="165" t="s">
        <v>147</v>
      </c>
      <c r="H589" s="166">
        <v>44</v>
      </c>
      <c r="I589" s="167"/>
      <c r="L589" s="163"/>
      <c r="M589" s="168"/>
      <c r="T589" s="169"/>
      <c r="AT589" s="164" t="s">
        <v>143</v>
      </c>
      <c r="AU589" s="164" t="s">
        <v>90</v>
      </c>
      <c r="AV589" s="14" t="s">
        <v>137</v>
      </c>
      <c r="AW589" s="14" t="s">
        <v>36</v>
      </c>
      <c r="AX589" s="14" t="s">
        <v>88</v>
      </c>
      <c r="AY589" s="164" t="s">
        <v>130</v>
      </c>
    </row>
    <row r="590" spans="2:65" s="1" customFormat="1" ht="16.5" customHeight="1">
      <c r="B590" s="31"/>
      <c r="C590" s="170" t="s">
        <v>560</v>
      </c>
      <c r="D590" s="170" t="s">
        <v>371</v>
      </c>
      <c r="E590" s="171" t="s">
        <v>561</v>
      </c>
      <c r="F590" s="172" t="s">
        <v>562</v>
      </c>
      <c r="G590" s="173" t="s">
        <v>135</v>
      </c>
      <c r="H590" s="174">
        <v>44</v>
      </c>
      <c r="I590" s="175"/>
      <c r="J590" s="176">
        <f>ROUND(I590*H590,2)</f>
        <v>0</v>
      </c>
      <c r="K590" s="172" t="s">
        <v>1</v>
      </c>
      <c r="L590" s="177"/>
      <c r="M590" s="178" t="s">
        <v>1</v>
      </c>
      <c r="N590" s="179" t="s">
        <v>45</v>
      </c>
      <c r="P590" s="140">
        <f>O590*H590</f>
        <v>0</v>
      </c>
      <c r="Q590" s="140">
        <v>0.152</v>
      </c>
      <c r="R590" s="140">
        <f>Q590*H590</f>
        <v>6.6879999999999997</v>
      </c>
      <c r="S590" s="140">
        <v>0</v>
      </c>
      <c r="T590" s="141">
        <f>S590*H590</f>
        <v>0</v>
      </c>
      <c r="AR590" s="142" t="s">
        <v>204</v>
      </c>
      <c r="AT590" s="142" t="s">
        <v>371</v>
      </c>
      <c r="AU590" s="142" t="s">
        <v>90</v>
      </c>
      <c r="AY590" s="16" t="s">
        <v>130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6" t="s">
        <v>88</v>
      </c>
      <c r="BK590" s="143">
        <f>ROUND(I590*H590,2)</f>
        <v>0</v>
      </c>
      <c r="BL590" s="16" t="s">
        <v>137</v>
      </c>
      <c r="BM590" s="142" t="s">
        <v>563</v>
      </c>
    </row>
    <row r="591" spans="2:65" s="1" customFormat="1" ht="11.25">
      <c r="B591" s="31"/>
      <c r="D591" s="144" t="s">
        <v>139</v>
      </c>
      <c r="F591" s="145" t="s">
        <v>564</v>
      </c>
      <c r="I591" s="146"/>
      <c r="L591" s="31"/>
      <c r="M591" s="147"/>
      <c r="T591" s="55"/>
      <c r="AT591" s="16" t="s">
        <v>139</v>
      </c>
      <c r="AU591" s="16" t="s">
        <v>90</v>
      </c>
    </row>
    <row r="592" spans="2:65" s="12" customFormat="1" ht="11.25">
      <c r="B592" s="150"/>
      <c r="D592" s="144" t="s">
        <v>143</v>
      </c>
      <c r="E592" s="151" t="s">
        <v>1</v>
      </c>
      <c r="F592" s="152" t="s">
        <v>144</v>
      </c>
      <c r="H592" s="151" t="s">
        <v>1</v>
      </c>
      <c r="I592" s="153"/>
      <c r="L592" s="150"/>
      <c r="M592" s="154"/>
      <c r="T592" s="155"/>
      <c r="AT592" s="151" t="s">
        <v>143</v>
      </c>
      <c r="AU592" s="151" t="s">
        <v>90</v>
      </c>
      <c r="AV592" s="12" t="s">
        <v>88</v>
      </c>
      <c r="AW592" s="12" t="s">
        <v>36</v>
      </c>
      <c r="AX592" s="12" t="s">
        <v>80</v>
      </c>
      <c r="AY592" s="151" t="s">
        <v>130</v>
      </c>
    </row>
    <row r="593" spans="2:65" s="12" customFormat="1" ht="11.25">
      <c r="B593" s="150"/>
      <c r="D593" s="144" t="s">
        <v>143</v>
      </c>
      <c r="E593" s="151" t="s">
        <v>1</v>
      </c>
      <c r="F593" s="152" t="s">
        <v>145</v>
      </c>
      <c r="H593" s="151" t="s">
        <v>1</v>
      </c>
      <c r="I593" s="153"/>
      <c r="L593" s="150"/>
      <c r="M593" s="154"/>
      <c r="T593" s="155"/>
      <c r="AT593" s="151" t="s">
        <v>143</v>
      </c>
      <c r="AU593" s="151" t="s">
        <v>90</v>
      </c>
      <c r="AV593" s="12" t="s">
        <v>88</v>
      </c>
      <c r="AW593" s="12" t="s">
        <v>36</v>
      </c>
      <c r="AX593" s="12" t="s">
        <v>80</v>
      </c>
      <c r="AY593" s="151" t="s">
        <v>130</v>
      </c>
    </row>
    <row r="594" spans="2:65" s="13" customFormat="1" ht="11.25">
      <c r="B594" s="156"/>
      <c r="D594" s="144" t="s">
        <v>143</v>
      </c>
      <c r="E594" s="157" t="s">
        <v>1</v>
      </c>
      <c r="F594" s="158" t="s">
        <v>146</v>
      </c>
      <c r="H594" s="159">
        <v>44</v>
      </c>
      <c r="I594" s="160"/>
      <c r="L594" s="156"/>
      <c r="M594" s="161"/>
      <c r="T594" s="162"/>
      <c r="AT594" s="157" t="s">
        <v>143</v>
      </c>
      <c r="AU594" s="157" t="s">
        <v>90</v>
      </c>
      <c r="AV594" s="13" t="s">
        <v>90</v>
      </c>
      <c r="AW594" s="13" t="s">
        <v>36</v>
      </c>
      <c r="AX594" s="13" t="s">
        <v>80</v>
      </c>
      <c r="AY594" s="157" t="s">
        <v>130</v>
      </c>
    </row>
    <row r="595" spans="2:65" s="14" customFormat="1" ht="11.25">
      <c r="B595" s="163"/>
      <c r="D595" s="144" t="s">
        <v>143</v>
      </c>
      <c r="E595" s="164" t="s">
        <v>1</v>
      </c>
      <c r="F595" s="165" t="s">
        <v>147</v>
      </c>
      <c r="H595" s="166">
        <v>44</v>
      </c>
      <c r="I595" s="167"/>
      <c r="L595" s="163"/>
      <c r="M595" s="168"/>
      <c r="T595" s="169"/>
      <c r="AT595" s="164" t="s">
        <v>143</v>
      </c>
      <c r="AU595" s="164" t="s">
        <v>90</v>
      </c>
      <c r="AV595" s="14" t="s">
        <v>137</v>
      </c>
      <c r="AW595" s="14" t="s">
        <v>36</v>
      </c>
      <c r="AX595" s="14" t="s">
        <v>88</v>
      </c>
      <c r="AY595" s="164" t="s">
        <v>130</v>
      </c>
    </row>
    <row r="596" spans="2:65" s="11" customFormat="1" ht="22.9" customHeight="1">
      <c r="B596" s="119"/>
      <c r="D596" s="120" t="s">
        <v>79</v>
      </c>
      <c r="E596" s="129" t="s">
        <v>204</v>
      </c>
      <c r="F596" s="129" t="s">
        <v>565</v>
      </c>
      <c r="I596" s="122"/>
      <c r="J596" s="130">
        <f>BK596</f>
        <v>0</v>
      </c>
      <c r="L596" s="119"/>
      <c r="M596" s="124"/>
      <c r="P596" s="125">
        <f>SUM(P597:P714)</f>
        <v>0</v>
      </c>
      <c r="R596" s="125">
        <f>SUM(R597:R714)</f>
        <v>46.775819999999989</v>
      </c>
      <c r="T596" s="126">
        <f>SUM(T597:T714)</f>
        <v>243.91500000000002</v>
      </c>
      <c r="AR596" s="120" t="s">
        <v>88</v>
      </c>
      <c r="AT596" s="127" t="s">
        <v>79</v>
      </c>
      <c r="AU596" s="127" t="s">
        <v>88</v>
      </c>
      <c r="AY596" s="120" t="s">
        <v>130</v>
      </c>
      <c r="BK596" s="128">
        <f>SUM(BK597:BK714)</f>
        <v>0</v>
      </c>
    </row>
    <row r="597" spans="2:65" s="1" customFormat="1" ht="24.2" customHeight="1">
      <c r="B597" s="31"/>
      <c r="C597" s="131" t="s">
        <v>566</v>
      </c>
      <c r="D597" s="131" t="s">
        <v>132</v>
      </c>
      <c r="E597" s="132" t="s">
        <v>567</v>
      </c>
      <c r="F597" s="133" t="s">
        <v>568</v>
      </c>
      <c r="G597" s="134" t="s">
        <v>188</v>
      </c>
      <c r="H597" s="135">
        <v>185</v>
      </c>
      <c r="I597" s="136"/>
      <c r="J597" s="137">
        <f>ROUND(I597*H597,2)</f>
        <v>0</v>
      </c>
      <c r="K597" s="133" t="s">
        <v>136</v>
      </c>
      <c r="L597" s="31"/>
      <c r="M597" s="138" t="s">
        <v>1</v>
      </c>
      <c r="N597" s="139" t="s">
        <v>45</v>
      </c>
      <c r="P597" s="140">
        <f>O597*H597</f>
        <v>0</v>
      </c>
      <c r="Q597" s="140">
        <v>0</v>
      </c>
      <c r="R597" s="140">
        <f>Q597*H597</f>
        <v>0</v>
      </c>
      <c r="S597" s="140">
        <v>1.3</v>
      </c>
      <c r="T597" s="141">
        <f>S597*H597</f>
        <v>240.5</v>
      </c>
      <c r="AR597" s="142" t="s">
        <v>137</v>
      </c>
      <c r="AT597" s="142" t="s">
        <v>132</v>
      </c>
      <c r="AU597" s="142" t="s">
        <v>90</v>
      </c>
      <c r="AY597" s="16" t="s">
        <v>130</v>
      </c>
      <c r="BE597" s="143">
        <f>IF(N597="základní",J597,0)</f>
        <v>0</v>
      </c>
      <c r="BF597" s="143">
        <f>IF(N597="snížená",J597,0)</f>
        <v>0</v>
      </c>
      <c r="BG597" s="143">
        <f>IF(N597="zákl. přenesená",J597,0)</f>
        <v>0</v>
      </c>
      <c r="BH597" s="143">
        <f>IF(N597="sníž. přenesená",J597,0)</f>
        <v>0</v>
      </c>
      <c r="BI597" s="143">
        <f>IF(N597="nulová",J597,0)</f>
        <v>0</v>
      </c>
      <c r="BJ597" s="16" t="s">
        <v>88</v>
      </c>
      <c r="BK597" s="143">
        <f>ROUND(I597*H597,2)</f>
        <v>0</v>
      </c>
      <c r="BL597" s="16" t="s">
        <v>137</v>
      </c>
      <c r="BM597" s="142" t="s">
        <v>569</v>
      </c>
    </row>
    <row r="598" spans="2:65" s="1" customFormat="1" ht="19.5">
      <c r="B598" s="31"/>
      <c r="D598" s="144" t="s">
        <v>139</v>
      </c>
      <c r="F598" s="145" t="s">
        <v>570</v>
      </c>
      <c r="I598" s="146"/>
      <c r="L598" s="31"/>
      <c r="M598" s="147"/>
      <c r="T598" s="55"/>
      <c r="AT598" s="16" t="s">
        <v>139</v>
      </c>
      <c r="AU598" s="16" t="s">
        <v>90</v>
      </c>
    </row>
    <row r="599" spans="2:65" s="1" customFormat="1" ht="11.25">
      <c r="B599" s="31"/>
      <c r="D599" s="148" t="s">
        <v>141</v>
      </c>
      <c r="F599" s="149" t="s">
        <v>571</v>
      </c>
      <c r="I599" s="146"/>
      <c r="L599" s="31"/>
      <c r="M599" s="147"/>
      <c r="T599" s="55"/>
      <c r="AT599" s="16" t="s">
        <v>141</v>
      </c>
      <c r="AU599" s="16" t="s">
        <v>90</v>
      </c>
    </row>
    <row r="600" spans="2:65" s="12" customFormat="1" ht="11.25">
      <c r="B600" s="150"/>
      <c r="D600" s="144" t="s">
        <v>143</v>
      </c>
      <c r="E600" s="151" t="s">
        <v>1</v>
      </c>
      <c r="F600" s="152" t="s">
        <v>572</v>
      </c>
      <c r="H600" s="151" t="s">
        <v>1</v>
      </c>
      <c r="I600" s="153"/>
      <c r="L600" s="150"/>
      <c r="M600" s="154"/>
      <c r="T600" s="155"/>
      <c r="AT600" s="151" t="s">
        <v>143</v>
      </c>
      <c r="AU600" s="151" t="s">
        <v>90</v>
      </c>
      <c r="AV600" s="12" t="s">
        <v>88</v>
      </c>
      <c r="AW600" s="12" t="s">
        <v>36</v>
      </c>
      <c r="AX600" s="12" t="s">
        <v>80</v>
      </c>
      <c r="AY600" s="151" t="s">
        <v>130</v>
      </c>
    </row>
    <row r="601" spans="2:65" s="12" customFormat="1" ht="11.25">
      <c r="B601" s="150"/>
      <c r="D601" s="144" t="s">
        <v>143</v>
      </c>
      <c r="E601" s="151" t="s">
        <v>1</v>
      </c>
      <c r="F601" s="152" t="s">
        <v>192</v>
      </c>
      <c r="H601" s="151" t="s">
        <v>1</v>
      </c>
      <c r="I601" s="153"/>
      <c r="L601" s="150"/>
      <c r="M601" s="154"/>
      <c r="T601" s="155"/>
      <c r="AT601" s="151" t="s">
        <v>143</v>
      </c>
      <c r="AU601" s="151" t="s">
        <v>90</v>
      </c>
      <c r="AV601" s="12" t="s">
        <v>88</v>
      </c>
      <c r="AW601" s="12" t="s">
        <v>36</v>
      </c>
      <c r="AX601" s="12" t="s">
        <v>80</v>
      </c>
      <c r="AY601" s="151" t="s">
        <v>130</v>
      </c>
    </row>
    <row r="602" spans="2:65" s="13" customFormat="1" ht="11.25">
      <c r="B602" s="156"/>
      <c r="D602" s="144" t="s">
        <v>143</v>
      </c>
      <c r="E602" s="157" t="s">
        <v>1</v>
      </c>
      <c r="F602" s="158" t="s">
        <v>433</v>
      </c>
      <c r="H602" s="159">
        <v>185</v>
      </c>
      <c r="I602" s="160"/>
      <c r="L602" s="156"/>
      <c r="M602" s="161"/>
      <c r="T602" s="162"/>
      <c r="AT602" s="157" t="s">
        <v>143</v>
      </c>
      <c r="AU602" s="157" t="s">
        <v>90</v>
      </c>
      <c r="AV602" s="13" t="s">
        <v>90</v>
      </c>
      <c r="AW602" s="13" t="s">
        <v>36</v>
      </c>
      <c r="AX602" s="13" t="s">
        <v>88</v>
      </c>
      <c r="AY602" s="157" t="s">
        <v>130</v>
      </c>
    </row>
    <row r="603" spans="2:65" s="1" customFormat="1" ht="21.75" customHeight="1">
      <c r="B603" s="31"/>
      <c r="C603" s="131" t="s">
        <v>573</v>
      </c>
      <c r="D603" s="131" t="s">
        <v>132</v>
      </c>
      <c r="E603" s="132" t="s">
        <v>574</v>
      </c>
      <c r="F603" s="133" t="s">
        <v>575</v>
      </c>
      <c r="G603" s="134" t="s">
        <v>188</v>
      </c>
      <c r="H603" s="135">
        <v>5</v>
      </c>
      <c r="I603" s="136"/>
      <c r="J603" s="137">
        <f>ROUND(I603*H603,2)</f>
        <v>0</v>
      </c>
      <c r="K603" s="133" t="s">
        <v>136</v>
      </c>
      <c r="L603" s="31"/>
      <c r="M603" s="138" t="s">
        <v>1</v>
      </c>
      <c r="N603" s="139" t="s">
        <v>45</v>
      </c>
      <c r="P603" s="140">
        <f>O603*H603</f>
        <v>0</v>
      </c>
      <c r="Q603" s="140">
        <v>0</v>
      </c>
      <c r="R603" s="140">
        <f>Q603*H603</f>
        <v>0</v>
      </c>
      <c r="S603" s="140">
        <v>2.9000000000000001E-2</v>
      </c>
      <c r="T603" s="141">
        <f>S603*H603</f>
        <v>0.14500000000000002</v>
      </c>
      <c r="AR603" s="142" t="s">
        <v>137</v>
      </c>
      <c r="AT603" s="142" t="s">
        <v>132</v>
      </c>
      <c r="AU603" s="142" t="s">
        <v>90</v>
      </c>
      <c r="AY603" s="16" t="s">
        <v>130</v>
      </c>
      <c r="BE603" s="143">
        <f>IF(N603="základní",J603,0)</f>
        <v>0</v>
      </c>
      <c r="BF603" s="143">
        <f>IF(N603="snížená",J603,0)</f>
        <v>0</v>
      </c>
      <c r="BG603" s="143">
        <f>IF(N603="zákl. přenesená",J603,0)</f>
        <v>0</v>
      </c>
      <c r="BH603" s="143">
        <f>IF(N603="sníž. přenesená",J603,0)</f>
        <v>0</v>
      </c>
      <c r="BI603" s="143">
        <f>IF(N603="nulová",J603,0)</f>
        <v>0</v>
      </c>
      <c r="BJ603" s="16" t="s">
        <v>88</v>
      </c>
      <c r="BK603" s="143">
        <f>ROUND(I603*H603,2)</f>
        <v>0</v>
      </c>
      <c r="BL603" s="16" t="s">
        <v>137</v>
      </c>
      <c r="BM603" s="142" t="s">
        <v>576</v>
      </c>
    </row>
    <row r="604" spans="2:65" s="1" customFormat="1" ht="19.5">
      <c r="B604" s="31"/>
      <c r="D604" s="144" t="s">
        <v>139</v>
      </c>
      <c r="F604" s="145" t="s">
        <v>577</v>
      </c>
      <c r="I604" s="146"/>
      <c r="L604" s="31"/>
      <c r="M604" s="147"/>
      <c r="T604" s="55"/>
      <c r="AT604" s="16" t="s">
        <v>139</v>
      </c>
      <c r="AU604" s="16" t="s">
        <v>90</v>
      </c>
    </row>
    <row r="605" spans="2:65" s="1" customFormat="1" ht="11.25">
      <c r="B605" s="31"/>
      <c r="D605" s="148" t="s">
        <v>141</v>
      </c>
      <c r="F605" s="149" t="s">
        <v>578</v>
      </c>
      <c r="I605" s="146"/>
      <c r="L605" s="31"/>
      <c r="M605" s="147"/>
      <c r="T605" s="55"/>
      <c r="AT605" s="16" t="s">
        <v>141</v>
      </c>
      <c r="AU605" s="16" t="s">
        <v>90</v>
      </c>
    </row>
    <row r="606" spans="2:65" s="12" customFormat="1" ht="11.25">
      <c r="B606" s="150"/>
      <c r="D606" s="144" t="s">
        <v>143</v>
      </c>
      <c r="E606" s="151" t="s">
        <v>1</v>
      </c>
      <c r="F606" s="152" t="s">
        <v>572</v>
      </c>
      <c r="H606" s="151" t="s">
        <v>1</v>
      </c>
      <c r="I606" s="153"/>
      <c r="L606" s="150"/>
      <c r="M606" s="154"/>
      <c r="T606" s="155"/>
      <c r="AT606" s="151" t="s">
        <v>143</v>
      </c>
      <c r="AU606" s="151" t="s">
        <v>90</v>
      </c>
      <c r="AV606" s="12" t="s">
        <v>88</v>
      </c>
      <c r="AW606" s="12" t="s">
        <v>36</v>
      </c>
      <c r="AX606" s="12" t="s">
        <v>80</v>
      </c>
      <c r="AY606" s="151" t="s">
        <v>130</v>
      </c>
    </row>
    <row r="607" spans="2:65" s="12" customFormat="1" ht="11.25">
      <c r="B607" s="150"/>
      <c r="D607" s="144" t="s">
        <v>143</v>
      </c>
      <c r="E607" s="151" t="s">
        <v>1</v>
      </c>
      <c r="F607" s="152" t="s">
        <v>158</v>
      </c>
      <c r="H607" s="151" t="s">
        <v>1</v>
      </c>
      <c r="I607" s="153"/>
      <c r="L607" s="150"/>
      <c r="M607" s="154"/>
      <c r="T607" s="155"/>
      <c r="AT607" s="151" t="s">
        <v>143</v>
      </c>
      <c r="AU607" s="151" t="s">
        <v>90</v>
      </c>
      <c r="AV607" s="12" t="s">
        <v>88</v>
      </c>
      <c r="AW607" s="12" t="s">
        <v>36</v>
      </c>
      <c r="AX607" s="12" t="s">
        <v>80</v>
      </c>
      <c r="AY607" s="151" t="s">
        <v>130</v>
      </c>
    </row>
    <row r="608" spans="2:65" s="13" customFormat="1" ht="11.25">
      <c r="B608" s="156"/>
      <c r="D608" s="144" t="s">
        <v>143</v>
      </c>
      <c r="E608" s="157" t="s">
        <v>1</v>
      </c>
      <c r="F608" s="158" t="s">
        <v>178</v>
      </c>
      <c r="H608" s="159">
        <v>5</v>
      </c>
      <c r="I608" s="160"/>
      <c r="L608" s="156"/>
      <c r="M608" s="161"/>
      <c r="T608" s="162"/>
      <c r="AT608" s="157" t="s">
        <v>143</v>
      </c>
      <c r="AU608" s="157" t="s">
        <v>90</v>
      </c>
      <c r="AV608" s="13" t="s">
        <v>90</v>
      </c>
      <c r="AW608" s="13" t="s">
        <v>36</v>
      </c>
      <c r="AX608" s="13" t="s">
        <v>88</v>
      </c>
      <c r="AY608" s="157" t="s">
        <v>130</v>
      </c>
    </row>
    <row r="609" spans="2:65" s="1" customFormat="1" ht="33" customHeight="1">
      <c r="B609" s="31"/>
      <c r="C609" s="131" t="s">
        <v>579</v>
      </c>
      <c r="D609" s="131" t="s">
        <v>132</v>
      </c>
      <c r="E609" s="132" t="s">
        <v>580</v>
      </c>
      <c r="F609" s="133" t="s">
        <v>581</v>
      </c>
      <c r="G609" s="134" t="s">
        <v>188</v>
      </c>
      <c r="H609" s="135">
        <v>5</v>
      </c>
      <c r="I609" s="136"/>
      <c r="J609" s="137">
        <f>ROUND(I609*H609,2)</f>
        <v>0</v>
      </c>
      <c r="K609" s="133" t="s">
        <v>136</v>
      </c>
      <c r="L609" s="31"/>
      <c r="M609" s="138" t="s">
        <v>1</v>
      </c>
      <c r="N609" s="139" t="s">
        <v>45</v>
      </c>
      <c r="P609" s="140">
        <f>O609*H609</f>
        <v>0</v>
      </c>
      <c r="Q609" s="140">
        <v>3.0000000000000001E-5</v>
      </c>
      <c r="R609" s="140">
        <f>Q609*H609</f>
        <v>1.5000000000000001E-4</v>
      </c>
      <c r="S609" s="140">
        <v>0</v>
      </c>
      <c r="T609" s="141">
        <f>S609*H609</f>
        <v>0</v>
      </c>
      <c r="AR609" s="142" t="s">
        <v>137</v>
      </c>
      <c r="AT609" s="142" t="s">
        <v>132</v>
      </c>
      <c r="AU609" s="142" t="s">
        <v>90</v>
      </c>
      <c r="AY609" s="16" t="s">
        <v>130</v>
      </c>
      <c r="BE609" s="143">
        <f>IF(N609="základní",J609,0)</f>
        <v>0</v>
      </c>
      <c r="BF609" s="143">
        <f>IF(N609="snížená",J609,0)</f>
        <v>0</v>
      </c>
      <c r="BG609" s="143">
        <f>IF(N609="zákl. přenesená",J609,0)</f>
        <v>0</v>
      </c>
      <c r="BH609" s="143">
        <f>IF(N609="sníž. přenesená",J609,0)</f>
        <v>0</v>
      </c>
      <c r="BI609" s="143">
        <f>IF(N609="nulová",J609,0)</f>
        <v>0</v>
      </c>
      <c r="BJ609" s="16" t="s">
        <v>88</v>
      </c>
      <c r="BK609" s="143">
        <f>ROUND(I609*H609,2)</f>
        <v>0</v>
      </c>
      <c r="BL609" s="16" t="s">
        <v>137</v>
      </c>
      <c r="BM609" s="142" t="s">
        <v>582</v>
      </c>
    </row>
    <row r="610" spans="2:65" s="1" customFormat="1" ht="19.5">
      <c r="B610" s="31"/>
      <c r="D610" s="144" t="s">
        <v>139</v>
      </c>
      <c r="F610" s="145" t="s">
        <v>583</v>
      </c>
      <c r="I610" s="146"/>
      <c r="L610" s="31"/>
      <c r="M610" s="147"/>
      <c r="T610" s="55"/>
      <c r="AT610" s="16" t="s">
        <v>139</v>
      </c>
      <c r="AU610" s="16" t="s">
        <v>90</v>
      </c>
    </row>
    <row r="611" spans="2:65" s="1" customFormat="1" ht="11.25">
      <c r="B611" s="31"/>
      <c r="D611" s="148" t="s">
        <v>141</v>
      </c>
      <c r="F611" s="149" t="s">
        <v>584</v>
      </c>
      <c r="I611" s="146"/>
      <c r="L611" s="31"/>
      <c r="M611" s="147"/>
      <c r="T611" s="55"/>
      <c r="AT611" s="16" t="s">
        <v>141</v>
      </c>
      <c r="AU611" s="16" t="s">
        <v>90</v>
      </c>
    </row>
    <row r="612" spans="2:65" s="12" customFormat="1" ht="11.25">
      <c r="B612" s="150"/>
      <c r="D612" s="144" t="s">
        <v>143</v>
      </c>
      <c r="E612" s="151" t="s">
        <v>1</v>
      </c>
      <c r="F612" s="152" t="s">
        <v>585</v>
      </c>
      <c r="H612" s="151" t="s">
        <v>1</v>
      </c>
      <c r="I612" s="153"/>
      <c r="L612" s="150"/>
      <c r="M612" s="154"/>
      <c r="T612" s="155"/>
      <c r="AT612" s="151" t="s">
        <v>143</v>
      </c>
      <c r="AU612" s="151" t="s">
        <v>90</v>
      </c>
      <c r="AV612" s="12" t="s">
        <v>88</v>
      </c>
      <c r="AW612" s="12" t="s">
        <v>36</v>
      </c>
      <c r="AX612" s="12" t="s">
        <v>80</v>
      </c>
      <c r="AY612" s="151" t="s">
        <v>130</v>
      </c>
    </row>
    <row r="613" spans="2:65" s="12" customFormat="1" ht="11.25">
      <c r="B613" s="150"/>
      <c r="D613" s="144" t="s">
        <v>143</v>
      </c>
      <c r="E613" s="151" t="s">
        <v>1</v>
      </c>
      <c r="F613" s="152" t="s">
        <v>158</v>
      </c>
      <c r="H613" s="151" t="s">
        <v>1</v>
      </c>
      <c r="I613" s="153"/>
      <c r="L613" s="150"/>
      <c r="M613" s="154"/>
      <c r="T613" s="155"/>
      <c r="AT613" s="151" t="s">
        <v>143</v>
      </c>
      <c r="AU613" s="151" t="s">
        <v>90</v>
      </c>
      <c r="AV613" s="12" t="s">
        <v>88</v>
      </c>
      <c r="AW613" s="12" t="s">
        <v>36</v>
      </c>
      <c r="AX613" s="12" t="s">
        <v>80</v>
      </c>
      <c r="AY613" s="151" t="s">
        <v>130</v>
      </c>
    </row>
    <row r="614" spans="2:65" s="13" customFormat="1" ht="11.25">
      <c r="B614" s="156"/>
      <c r="D614" s="144" t="s">
        <v>143</v>
      </c>
      <c r="E614" s="157" t="s">
        <v>1</v>
      </c>
      <c r="F614" s="158" t="s">
        <v>178</v>
      </c>
      <c r="H614" s="159">
        <v>5</v>
      </c>
      <c r="I614" s="160"/>
      <c r="L614" s="156"/>
      <c r="M614" s="161"/>
      <c r="T614" s="162"/>
      <c r="AT614" s="157" t="s">
        <v>143</v>
      </c>
      <c r="AU614" s="157" t="s">
        <v>90</v>
      </c>
      <c r="AV614" s="13" t="s">
        <v>90</v>
      </c>
      <c r="AW614" s="13" t="s">
        <v>36</v>
      </c>
      <c r="AX614" s="13" t="s">
        <v>88</v>
      </c>
      <c r="AY614" s="157" t="s">
        <v>130</v>
      </c>
    </row>
    <row r="615" spans="2:65" s="1" customFormat="1" ht="24.2" customHeight="1">
      <c r="B615" s="31"/>
      <c r="C615" s="170" t="s">
        <v>586</v>
      </c>
      <c r="D615" s="170" t="s">
        <v>371</v>
      </c>
      <c r="E615" s="171" t="s">
        <v>587</v>
      </c>
      <c r="F615" s="172" t="s">
        <v>588</v>
      </c>
      <c r="G615" s="173" t="s">
        <v>188</v>
      </c>
      <c r="H615" s="174">
        <v>5.0750000000000002</v>
      </c>
      <c r="I615" s="175"/>
      <c r="J615" s="176">
        <f>ROUND(I615*H615,2)</f>
        <v>0</v>
      </c>
      <c r="K615" s="172" t="s">
        <v>136</v>
      </c>
      <c r="L615" s="177"/>
      <c r="M615" s="178" t="s">
        <v>1</v>
      </c>
      <c r="N615" s="179" t="s">
        <v>45</v>
      </c>
      <c r="P615" s="140">
        <f>O615*H615</f>
        <v>0</v>
      </c>
      <c r="Q615" s="140">
        <v>2.4E-2</v>
      </c>
      <c r="R615" s="140">
        <f>Q615*H615</f>
        <v>0.12180000000000001</v>
      </c>
      <c r="S615" s="140">
        <v>0</v>
      </c>
      <c r="T615" s="141">
        <f>S615*H615</f>
        <v>0</v>
      </c>
      <c r="AR615" s="142" t="s">
        <v>204</v>
      </c>
      <c r="AT615" s="142" t="s">
        <v>371</v>
      </c>
      <c r="AU615" s="142" t="s">
        <v>90</v>
      </c>
      <c r="AY615" s="16" t="s">
        <v>130</v>
      </c>
      <c r="BE615" s="143">
        <f>IF(N615="základní",J615,0)</f>
        <v>0</v>
      </c>
      <c r="BF615" s="143">
        <f>IF(N615="snížená",J615,0)</f>
        <v>0</v>
      </c>
      <c r="BG615" s="143">
        <f>IF(N615="zákl. přenesená",J615,0)</f>
        <v>0</v>
      </c>
      <c r="BH615" s="143">
        <f>IF(N615="sníž. přenesená",J615,0)</f>
        <v>0</v>
      </c>
      <c r="BI615" s="143">
        <f>IF(N615="nulová",J615,0)</f>
        <v>0</v>
      </c>
      <c r="BJ615" s="16" t="s">
        <v>88</v>
      </c>
      <c r="BK615" s="143">
        <f>ROUND(I615*H615,2)</f>
        <v>0</v>
      </c>
      <c r="BL615" s="16" t="s">
        <v>137</v>
      </c>
      <c r="BM615" s="142" t="s">
        <v>589</v>
      </c>
    </row>
    <row r="616" spans="2:65" s="1" customFormat="1" ht="11.25">
      <c r="B616" s="31"/>
      <c r="D616" s="144" t="s">
        <v>139</v>
      </c>
      <c r="F616" s="145" t="s">
        <v>588</v>
      </c>
      <c r="I616" s="146"/>
      <c r="L616" s="31"/>
      <c r="M616" s="147"/>
      <c r="T616" s="55"/>
      <c r="AT616" s="16" t="s">
        <v>139</v>
      </c>
      <c r="AU616" s="16" t="s">
        <v>90</v>
      </c>
    </row>
    <row r="617" spans="2:65" s="12" customFormat="1" ht="11.25">
      <c r="B617" s="150"/>
      <c r="D617" s="144" t="s">
        <v>143</v>
      </c>
      <c r="E617" s="151" t="s">
        <v>1</v>
      </c>
      <c r="F617" s="152" t="s">
        <v>585</v>
      </c>
      <c r="H617" s="151" t="s">
        <v>1</v>
      </c>
      <c r="I617" s="153"/>
      <c r="L617" s="150"/>
      <c r="M617" s="154"/>
      <c r="T617" s="155"/>
      <c r="AT617" s="151" t="s">
        <v>143</v>
      </c>
      <c r="AU617" s="151" t="s">
        <v>90</v>
      </c>
      <c r="AV617" s="12" t="s">
        <v>88</v>
      </c>
      <c r="AW617" s="12" t="s">
        <v>36</v>
      </c>
      <c r="AX617" s="12" t="s">
        <v>80</v>
      </c>
      <c r="AY617" s="151" t="s">
        <v>130</v>
      </c>
    </row>
    <row r="618" spans="2:65" s="12" customFormat="1" ht="11.25">
      <c r="B618" s="150"/>
      <c r="D618" s="144" t="s">
        <v>143</v>
      </c>
      <c r="E618" s="151" t="s">
        <v>1</v>
      </c>
      <c r="F618" s="152" t="s">
        <v>158</v>
      </c>
      <c r="H618" s="151" t="s">
        <v>1</v>
      </c>
      <c r="I618" s="153"/>
      <c r="L618" s="150"/>
      <c r="M618" s="154"/>
      <c r="T618" s="155"/>
      <c r="AT618" s="151" t="s">
        <v>143</v>
      </c>
      <c r="AU618" s="151" t="s">
        <v>90</v>
      </c>
      <c r="AV618" s="12" t="s">
        <v>88</v>
      </c>
      <c r="AW618" s="12" t="s">
        <v>36</v>
      </c>
      <c r="AX618" s="12" t="s">
        <v>80</v>
      </c>
      <c r="AY618" s="151" t="s">
        <v>130</v>
      </c>
    </row>
    <row r="619" spans="2:65" s="13" customFormat="1" ht="11.25">
      <c r="B619" s="156"/>
      <c r="D619" s="144" t="s">
        <v>143</v>
      </c>
      <c r="E619" s="157" t="s">
        <v>1</v>
      </c>
      <c r="F619" s="158" t="s">
        <v>178</v>
      </c>
      <c r="H619" s="159">
        <v>5</v>
      </c>
      <c r="I619" s="160"/>
      <c r="L619" s="156"/>
      <c r="M619" s="161"/>
      <c r="T619" s="162"/>
      <c r="AT619" s="157" t="s">
        <v>143</v>
      </c>
      <c r="AU619" s="157" t="s">
        <v>90</v>
      </c>
      <c r="AV619" s="13" t="s">
        <v>90</v>
      </c>
      <c r="AW619" s="13" t="s">
        <v>36</v>
      </c>
      <c r="AX619" s="13" t="s">
        <v>88</v>
      </c>
      <c r="AY619" s="157" t="s">
        <v>130</v>
      </c>
    </row>
    <row r="620" spans="2:65" s="13" customFormat="1" ht="11.25">
      <c r="B620" s="156"/>
      <c r="D620" s="144" t="s">
        <v>143</v>
      </c>
      <c r="F620" s="158" t="s">
        <v>590</v>
      </c>
      <c r="H620" s="159">
        <v>5.0750000000000002</v>
      </c>
      <c r="I620" s="160"/>
      <c r="L620" s="156"/>
      <c r="M620" s="161"/>
      <c r="T620" s="162"/>
      <c r="AT620" s="157" t="s">
        <v>143</v>
      </c>
      <c r="AU620" s="157" t="s">
        <v>90</v>
      </c>
      <c r="AV620" s="13" t="s">
        <v>90</v>
      </c>
      <c r="AW620" s="13" t="s">
        <v>4</v>
      </c>
      <c r="AX620" s="13" t="s">
        <v>88</v>
      </c>
      <c r="AY620" s="157" t="s">
        <v>130</v>
      </c>
    </row>
    <row r="621" spans="2:65" s="1" customFormat="1" ht="24.2" customHeight="1">
      <c r="B621" s="31"/>
      <c r="C621" s="170" t="s">
        <v>591</v>
      </c>
      <c r="D621" s="170" t="s">
        <v>371</v>
      </c>
      <c r="E621" s="171" t="s">
        <v>592</v>
      </c>
      <c r="F621" s="172" t="s">
        <v>593</v>
      </c>
      <c r="G621" s="173" t="s">
        <v>231</v>
      </c>
      <c r="H621" s="174">
        <v>1</v>
      </c>
      <c r="I621" s="175"/>
      <c r="J621" s="176">
        <f>ROUND(I621*H621,2)</f>
        <v>0</v>
      </c>
      <c r="K621" s="172" t="s">
        <v>136</v>
      </c>
      <c r="L621" s="177"/>
      <c r="M621" s="178" t="s">
        <v>1</v>
      </c>
      <c r="N621" s="179" t="s">
        <v>45</v>
      </c>
      <c r="P621" s="140">
        <f>O621*H621</f>
        <v>0</v>
      </c>
      <c r="Q621" s="140">
        <v>8.4999999999999995E-4</v>
      </c>
      <c r="R621" s="140">
        <f>Q621*H621</f>
        <v>8.4999999999999995E-4</v>
      </c>
      <c r="S621" s="140">
        <v>0</v>
      </c>
      <c r="T621" s="141">
        <f>S621*H621</f>
        <v>0</v>
      </c>
      <c r="AR621" s="142" t="s">
        <v>204</v>
      </c>
      <c r="AT621" s="142" t="s">
        <v>371</v>
      </c>
      <c r="AU621" s="142" t="s">
        <v>90</v>
      </c>
      <c r="AY621" s="16" t="s">
        <v>130</v>
      </c>
      <c r="BE621" s="143">
        <f>IF(N621="základní",J621,0)</f>
        <v>0</v>
      </c>
      <c r="BF621" s="143">
        <f>IF(N621="snížená",J621,0)</f>
        <v>0</v>
      </c>
      <c r="BG621" s="143">
        <f>IF(N621="zákl. přenesená",J621,0)</f>
        <v>0</v>
      </c>
      <c r="BH621" s="143">
        <f>IF(N621="sníž. přenesená",J621,0)</f>
        <v>0</v>
      </c>
      <c r="BI621" s="143">
        <f>IF(N621="nulová",J621,0)</f>
        <v>0</v>
      </c>
      <c r="BJ621" s="16" t="s">
        <v>88</v>
      </c>
      <c r="BK621" s="143">
        <f>ROUND(I621*H621,2)</f>
        <v>0</v>
      </c>
      <c r="BL621" s="16" t="s">
        <v>137</v>
      </c>
      <c r="BM621" s="142" t="s">
        <v>594</v>
      </c>
    </row>
    <row r="622" spans="2:65" s="1" customFormat="1" ht="19.5">
      <c r="B622" s="31"/>
      <c r="D622" s="144" t="s">
        <v>139</v>
      </c>
      <c r="F622" s="145" t="s">
        <v>593</v>
      </c>
      <c r="I622" s="146"/>
      <c r="L622" s="31"/>
      <c r="M622" s="147"/>
      <c r="T622" s="55"/>
      <c r="AT622" s="16" t="s">
        <v>139</v>
      </c>
      <c r="AU622" s="16" t="s">
        <v>90</v>
      </c>
    </row>
    <row r="623" spans="2:65" s="12" customFormat="1" ht="11.25">
      <c r="B623" s="150"/>
      <c r="D623" s="144" t="s">
        <v>143</v>
      </c>
      <c r="E623" s="151" t="s">
        <v>1</v>
      </c>
      <c r="F623" s="152" t="s">
        <v>595</v>
      </c>
      <c r="H623" s="151" t="s">
        <v>1</v>
      </c>
      <c r="I623" s="153"/>
      <c r="L623" s="150"/>
      <c r="M623" s="154"/>
      <c r="T623" s="155"/>
      <c r="AT623" s="151" t="s">
        <v>143</v>
      </c>
      <c r="AU623" s="151" t="s">
        <v>90</v>
      </c>
      <c r="AV623" s="12" t="s">
        <v>88</v>
      </c>
      <c r="AW623" s="12" t="s">
        <v>36</v>
      </c>
      <c r="AX623" s="12" t="s">
        <v>80</v>
      </c>
      <c r="AY623" s="151" t="s">
        <v>130</v>
      </c>
    </row>
    <row r="624" spans="2:65" s="13" customFormat="1" ht="11.25">
      <c r="B624" s="156"/>
      <c r="D624" s="144" t="s">
        <v>143</v>
      </c>
      <c r="E624" s="157" t="s">
        <v>1</v>
      </c>
      <c r="F624" s="158" t="s">
        <v>88</v>
      </c>
      <c r="H624" s="159">
        <v>1</v>
      </c>
      <c r="I624" s="160"/>
      <c r="L624" s="156"/>
      <c r="M624" s="161"/>
      <c r="T624" s="162"/>
      <c r="AT624" s="157" t="s">
        <v>143</v>
      </c>
      <c r="AU624" s="157" t="s">
        <v>90</v>
      </c>
      <c r="AV624" s="13" t="s">
        <v>90</v>
      </c>
      <c r="AW624" s="13" t="s">
        <v>36</v>
      </c>
      <c r="AX624" s="13" t="s">
        <v>88</v>
      </c>
      <c r="AY624" s="157" t="s">
        <v>130</v>
      </c>
    </row>
    <row r="625" spans="2:65" s="1" customFormat="1" ht="24.2" customHeight="1">
      <c r="B625" s="31"/>
      <c r="C625" s="131" t="s">
        <v>596</v>
      </c>
      <c r="D625" s="131" t="s">
        <v>132</v>
      </c>
      <c r="E625" s="132" t="s">
        <v>597</v>
      </c>
      <c r="F625" s="133" t="s">
        <v>598</v>
      </c>
      <c r="G625" s="134" t="s">
        <v>188</v>
      </c>
      <c r="H625" s="135">
        <v>185</v>
      </c>
      <c r="I625" s="136"/>
      <c r="J625" s="137">
        <f>ROUND(I625*H625,2)</f>
        <v>0</v>
      </c>
      <c r="K625" s="133" t="s">
        <v>136</v>
      </c>
      <c r="L625" s="31"/>
      <c r="M625" s="138" t="s">
        <v>1</v>
      </c>
      <c r="N625" s="139" t="s">
        <v>45</v>
      </c>
      <c r="P625" s="140">
        <f>O625*H625</f>
        <v>0</v>
      </c>
      <c r="Q625" s="140">
        <v>0</v>
      </c>
      <c r="R625" s="140">
        <f>Q625*H625</f>
        <v>0</v>
      </c>
      <c r="S625" s="140">
        <v>0</v>
      </c>
      <c r="T625" s="141">
        <f>S625*H625</f>
        <v>0</v>
      </c>
      <c r="AR625" s="142" t="s">
        <v>137</v>
      </c>
      <c r="AT625" s="142" t="s">
        <v>132</v>
      </c>
      <c r="AU625" s="142" t="s">
        <v>90</v>
      </c>
      <c r="AY625" s="16" t="s">
        <v>130</v>
      </c>
      <c r="BE625" s="143">
        <f>IF(N625="základní",J625,0)</f>
        <v>0</v>
      </c>
      <c r="BF625" s="143">
        <f>IF(N625="snížená",J625,0)</f>
        <v>0</v>
      </c>
      <c r="BG625" s="143">
        <f>IF(N625="zákl. přenesená",J625,0)</f>
        <v>0</v>
      </c>
      <c r="BH625" s="143">
        <f>IF(N625="sníž. přenesená",J625,0)</f>
        <v>0</v>
      </c>
      <c r="BI625" s="143">
        <f>IF(N625="nulová",J625,0)</f>
        <v>0</v>
      </c>
      <c r="BJ625" s="16" t="s">
        <v>88</v>
      </c>
      <c r="BK625" s="143">
        <f>ROUND(I625*H625,2)</f>
        <v>0</v>
      </c>
      <c r="BL625" s="16" t="s">
        <v>137</v>
      </c>
      <c r="BM625" s="142" t="s">
        <v>599</v>
      </c>
    </row>
    <row r="626" spans="2:65" s="1" customFormat="1" ht="19.5">
      <c r="B626" s="31"/>
      <c r="D626" s="144" t="s">
        <v>139</v>
      </c>
      <c r="F626" s="145" t="s">
        <v>600</v>
      </c>
      <c r="I626" s="146"/>
      <c r="L626" s="31"/>
      <c r="M626" s="147"/>
      <c r="T626" s="55"/>
      <c r="AT626" s="16" t="s">
        <v>139</v>
      </c>
      <c r="AU626" s="16" t="s">
        <v>90</v>
      </c>
    </row>
    <row r="627" spans="2:65" s="1" customFormat="1" ht="11.25">
      <c r="B627" s="31"/>
      <c r="D627" s="148" t="s">
        <v>141</v>
      </c>
      <c r="F627" s="149" t="s">
        <v>601</v>
      </c>
      <c r="I627" s="146"/>
      <c r="L627" s="31"/>
      <c r="M627" s="147"/>
      <c r="T627" s="55"/>
      <c r="AT627" s="16" t="s">
        <v>141</v>
      </c>
      <c r="AU627" s="16" t="s">
        <v>90</v>
      </c>
    </row>
    <row r="628" spans="2:65" s="12" customFormat="1" ht="11.25">
      <c r="B628" s="150"/>
      <c r="D628" s="144" t="s">
        <v>143</v>
      </c>
      <c r="E628" s="151" t="s">
        <v>1</v>
      </c>
      <c r="F628" s="152" t="s">
        <v>602</v>
      </c>
      <c r="H628" s="151" t="s">
        <v>1</v>
      </c>
      <c r="I628" s="153"/>
      <c r="L628" s="150"/>
      <c r="M628" s="154"/>
      <c r="T628" s="155"/>
      <c r="AT628" s="151" t="s">
        <v>143</v>
      </c>
      <c r="AU628" s="151" t="s">
        <v>90</v>
      </c>
      <c r="AV628" s="12" t="s">
        <v>88</v>
      </c>
      <c r="AW628" s="12" t="s">
        <v>36</v>
      </c>
      <c r="AX628" s="12" t="s">
        <v>80</v>
      </c>
      <c r="AY628" s="151" t="s">
        <v>130</v>
      </c>
    </row>
    <row r="629" spans="2:65" s="12" customFormat="1" ht="11.25">
      <c r="B629" s="150"/>
      <c r="D629" s="144" t="s">
        <v>143</v>
      </c>
      <c r="E629" s="151" t="s">
        <v>1</v>
      </c>
      <c r="F629" s="152" t="s">
        <v>192</v>
      </c>
      <c r="H629" s="151" t="s">
        <v>1</v>
      </c>
      <c r="I629" s="153"/>
      <c r="L629" s="150"/>
      <c r="M629" s="154"/>
      <c r="T629" s="155"/>
      <c r="AT629" s="151" t="s">
        <v>143</v>
      </c>
      <c r="AU629" s="151" t="s">
        <v>90</v>
      </c>
      <c r="AV629" s="12" t="s">
        <v>88</v>
      </c>
      <c r="AW629" s="12" t="s">
        <v>36</v>
      </c>
      <c r="AX629" s="12" t="s">
        <v>80</v>
      </c>
      <c r="AY629" s="151" t="s">
        <v>130</v>
      </c>
    </row>
    <row r="630" spans="2:65" s="13" customFormat="1" ht="11.25">
      <c r="B630" s="156"/>
      <c r="D630" s="144" t="s">
        <v>143</v>
      </c>
      <c r="E630" s="157" t="s">
        <v>1</v>
      </c>
      <c r="F630" s="158" t="s">
        <v>433</v>
      </c>
      <c r="H630" s="159">
        <v>185</v>
      </c>
      <c r="I630" s="160"/>
      <c r="L630" s="156"/>
      <c r="M630" s="161"/>
      <c r="T630" s="162"/>
      <c r="AT630" s="157" t="s">
        <v>143</v>
      </c>
      <c r="AU630" s="157" t="s">
        <v>90</v>
      </c>
      <c r="AV630" s="13" t="s">
        <v>90</v>
      </c>
      <c r="AW630" s="13" t="s">
        <v>36</v>
      </c>
      <c r="AX630" s="13" t="s">
        <v>80</v>
      </c>
      <c r="AY630" s="157" t="s">
        <v>130</v>
      </c>
    </row>
    <row r="631" spans="2:65" s="14" customFormat="1" ht="11.25">
      <c r="B631" s="163"/>
      <c r="D631" s="144" t="s">
        <v>143</v>
      </c>
      <c r="E631" s="164" t="s">
        <v>1</v>
      </c>
      <c r="F631" s="165" t="s">
        <v>147</v>
      </c>
      <c r="H631" s="166">
        <v>185</v>
      </c>
      <c r="I631" s="167"/>
      <c r="L631" s="163"/>
      <c r="M631" s="168"/>
      <c r="T631" s="169"/>
      <c r="AT631" s="164" t="s">
        <v>143</v>
      </c>
      <c r="AU631" s="164" t="s">
        <v>90</v>
      </c>
      <c r="AV631" s="14" t="s">
        <v>137</v>
      </c>
      <c r="AW631" s="14" t="s">
        <v>36</v>
      </c>
      <c r="AX631" s="14" t="s">
        <v>88</v>
      </c>
      <c r="AY631" s="164" t="s">
        <v>130</v>
      </c>
    </row>
    <row r="632" spans="2:65" s="1" customFormat="1" ht="24.2" customHeight="1">
      <c r="B632" s="31"/>
      <c r="C632" s="170" t="s">
        <v>603</v>
      </c>
      <c r="D632" s="170" t="s">
        <v>371</v>
      </c>
      <c r="E632" s="171" t="s">
        <v>604</v>
      </c>
      <c r="F632" s="172" t="s">
        <v>605</v>
      </c>
      <c r="G632" s="173" t="s">
        <v>188</v>
      </c>
      <c r="H632" s="174">
        <v>185</v>
      </c>
      <c r="I632" s="175"/>
      <c r="J632" s="176">
        <f>ROUND(I632*H632,2)</f>
        <v>0</v>
      </c>
      <c r="K632" s="172" t="s">
        <v>136</v>
      </c>
      <c r="L632" s="177"/>
      <c r="M632" s="178" t="s">
        <v>1</v>
      </c>
      <c r="N632" s="179" t="s">
        <v>45</v>
      </c>
      <c r="P632" s="140">
        <f>O632*H632</f>
        <v>0</v>
      </c>
      <c r="Q632" s="140">
        <v>9.7699999999999995E-2</v>
      </c>
      <c r="R632" s="140">
        <f>Q632*H632</f>
        <v>18.0745</v>
      </c>
      <c r="S632" s="140">
        <v>0</v>
      </c>
      <c r="T632" s="141">
        <f>S632*H632</f>
        <v>0</v>
      </c>
      <c r="AR632" s="142" t="s">
        <v>204</v>
      </c>
      <c r="AT632" s="142" t="s">
        <v>371</v>
      </c>
      <c r="AU632" s="142" t="s">
        <v>90</v>
      </c>
      <c r="AY632" s="16" t="s">
        <v>130</v>
      </c>
      <c r="BE632" s="143">
        <f>IF(N632="základní",J632,0)</f>
        <v>0</v>
      </c>
      <c r="BF632" s="143">
        <f>IF(N632="snížená",J632,0)</f>
        <v>0</v>
      </c>
      <c r="BG632" s="143">
        <f>IF(N632="zákl. přenesená",J632,0)</f>
        <v>0</v>
      </c>
      <c r="BH632" s="143">
        <f>IF(N632="sníž. přenesená",J632,0)</f>
        <v>0</v>
      </c>
      <c r="BI632" s="143">
        <f>IF(N632="nulová",J632,0)</f>
        <v>0</v>
      </c>
      <c r="BJ632" s="16" t="s">
        <v>88</v>
      </c>
      <c r="BK632" s="143">
        <f>ROUND(I632*H632,2)</f>
        <v>0</v>
      </c>
      <c r="BL632" s="16" t="s">
        <v>137</v>
      </c>
      <c r="BM632" s="142" t="s">
        <v>606</v>
      </c>
    </row>
    <row r="633" spans="2:65" s="1" customFormat="1" ht="19.5">
      <c r="B633" s="31"/>
      <c r="D633" s="144" t="s">
        <v>139</v>
      </c>
      <c r="F633" s="145" t="s">
        <v>605</v>
      </c>
      <c r="I633" s="146"/>
      <c r="L633" s="31"/>
      <c r="M633" s="147"/>
      <c r="T633" s="55"/>
      <c r="AT633" s="16" t="s">
        <v>139</v>
      </c>
      <c r="AU633" s="16" t="s">
        <v>90</v>
      </c>
    </row>
    <row r="634" spans="2:65" s="1" customFormat="1" ht="24.2" customHeight="1">
      <c r="B634" s="31"/>
      <c r="C634" s="131" t="s">
        <v>607</v>
      </c>
      <c r="D634" s="131" t="s">
        <v>132</v>
      </c>
      <c r="E634" s="132" t="s">
        <v>608</v>
      </c>
      <c r="F634" s="133" t="s">
        <v>609</v>
      </c>
      <c r="G634" s="134" t="s">
        <v>278</v>
      </c>
      <c r="H634" s="135">
        <v>9</v>
      </c>
      <c r="I634" s="136"/>
      <c r="J634" s="137">
        <f>ROUND(I634*H634,2)</f>
        <v>0</v>
      </c>
      <c r="K634" s="133" t="s">
        <v>136</v>
      </c>
      <c r="L634" s="31"/>
      <c r="M634" s="138" t="s">
        <v>1</v>
      </c>
      <c r="N634" s="139" t="s">
        <v>45</v>
      </c>
      <c r="P634" s="140">
        <f>O634*H634</f>
        <v>0</v>
      </c>
      <c r="Q634" s="140">
        <v>0</v>
      </c>
      <c r="R634" s="140">
        <f>Q634*H634</f>
        <v>0</v>
      </c>
      <c r="S634" s="140">
        <v>0.33</v>
      </c>
      <c r="T634" s="141">
        <f>S634*H634</f>
        <v>2.97</v>
      </c>
      <c r="AR634" s="142" t="s">
        <v>137</v>
      </c>
      <c r="AT634" s="142" t="s">
        <v>132</v>
      </c>
      <c r="AU634" s="142" t="s">
        <v>90</v>
      </c>
      <c r="AY634" s="16" t="s">
        <v>130</v>
      </c>
      <c r="BE634" s="143">
        <f>IF(N634="základní",J634,0)</f>
        <v>0</v>
      </c>
      <c r="BF634" s="143">
        <f>IF(N634="snížená",J634,0)</f>
        <v>0</v>
      </c>
      <c r="BG634" s="143">
        <f>IF(N634="zákl. přenesená",J634,0)</f>
        <v>0</v>
      </c>
      <c r="BH634" s="143">
        <f>IF(N634="sníž. přenesená",J634,0)</f>
        <v>0</v>
      </c>
      <c r="BI634" s="143">
        <f>IF(N634="nulová",J634,0)</f>
        <v>0</v>
      </c>
      <c r="BJ634" s="16" t="s">
        <v>88</v>
      </c>
      <c r="BK634" s="143">
        <f>ROUND(I634*H634,2)</f>
        <v>0</v>
      </c>
      <c r="BL634" s="16" t="s">
        <v>137</v>
      </c>
      <c r="BM634" s="142" t="s">
        <v>610</v>
      </c>
    </row>
    <row r="635" spans="2:65" s="1" customFormat="1" ht="19.5">
      <c r="B635" s="31"/>
      <c r="D635" s="144" t="s">
        <v>139</v>
      </c>
      <c r="F635" s="145" t="s">
        <v>611</v>
      </c>
      <c r="I635" s="146"/>
      <c r="L635" s="31"/>
      <c r="M635" s="147"/>
      <c r="T635" s="55"/>
      <c r="AT635" s="16" t="s">
        <v>139</v>
      </c>
      <c r="AU635" s="16" t="s">
        <v>90</v>
      </c>
    </row>
    <row r="636" spans="2:65" s="1" customFormat="1" ht="11.25">
      <c r="B636" s="31"/>
      <c r="D636" s="148" t="s">
        <v>141</v>
      </c>
      <c r="F636" s="149" t="s">
        <v>612</v>
      </c>
      <c r="I636" s="146"/>
      <c r="L636" s="31"/>
      <c r="M636" s="147"/>
      <c r="T636" s="55"/>
      <c r="AT636" s="16" t="s">
        <v>141</v>
      </c>
      <c r="AU636" s="16" t="s">
        <v>90</v>
      </c>
    </row>
    <row r="637" spans="2:65" s="12" customFormat="1" ht="11.25">
      <c r="B637" s="150"/>
      <c r="D637" s="144" t="s">
        <v>143</v>
      </c>
      <c r="E637" s="151" t="s">
        <v>1</v>
      </c>
      <c r="F637" s="152" t="s">
        <v>613</v>
      </c>
      <c r="H637" s="151" t="s">
        <v>1</v>
      </c>
      <c r="I637" s="153"/>
      <c r="L637" s="150"/>
      <c r="M637" s="154"/>
      <c r="T637" s="155"/>
      <c r="AT637" s="151" t="s">
        <v>143</v>
      </c>
      <c r="AU637" s="151" t="s">
        <v>90</v>
      </c>
      <c r="AV637" s="12" t="s">
        <v>88</v>
      </c>
      <c r="AW637" s="12" t="s">
        <v>36</v>
      </c>
      <c r="AX637" s="12" t="s">
        <v>80</v>
      </c>
      <c r="AY637" s="151" t="s">
        <v>130</v>
      </c>
    </row>
    <row r="638" spans="2:65" s="12" customFormat="1" ht="11.25">
      <c r="B638" s="150"/>
      <c r="D638" s="144" t="s">
        <v>143</v>
      </c>
      <c r="E638" s="151" t="s">
        <v>1</v>
      </c>
      <c r="F638" s="152" t="s">
        <v>192</v>
      </c>
      <c r="H638" s="151" t="s">
        <v>1</v>
      </c>
      <c r="I638" s="153"/>
      <c r="L638" s="150"/>
      <c r="M638" s="154"/>
      <c r="T638" s="155"/>
      <c r="AT638" s="151" t="s">
        <v>143</v>
      </c>
      <c r="AU638" s="151" t="s">
        <v>90</v>
      </c>
      <c r="AV638" s="12" t="s">
        <v>88</v>
      </c>
      <c r="AW638" s="12" t="s">
        <v>36</v>
      </c>
      <c r="AX638" s="12" t="s">
        <v>80</v>
      </c>
      <c r="AY638" s="151" t="s">
        <v>130</v>
      </c>
    </row>
    <row r="639" spans="2:65" s="13" customFormat="1" ht="11.25">
      <c r="B639" s="156"/>
      <c r="D639" s="144" t="s">
        <v>143</v>
      </c>
      <c r="E639" s="157" t="s">
        <v>1</v>
      </c>
      <c r="F639" s="158" t="s">
        <v>614</v>
      </c>
      <c r="H639" s="159">
        <v>9</v>
      </c>
      <c r="I639" s="160"/>
      <c r="L639" s="156"/>
      <c r="M639" s="161"/>
      <c r="T639" s="162"/>
      <c r="AT639" s="157" t="s">
        <v>143</v>
      </c>
      <c r="AU639" s="157" t="s">
        <v>90</v>
      </c>
      <c r="AV639" s="13" t="s">
        <v>90</v>
      </c>
      <c r="AW639" s="13" t="s">
        <v>36</v>
      </c>
      <c r="AX639" s="13" t="s">
        <v>80</v>
      </c>
      <c r="AY639" s="157" t="s">
        <v>130</v>
      </c>
    </row>
    <row r="640" spans="2:65" s="14" customFormat="1" ht="11.25">
      <c r="B640" s="163"/>
      <c r="D640" s="144" t="s">
        <v>143</v>
      </c>
      <c r="E640" s="164" t="s">
        <v>1</v>
      </c>
      <c r="F640" s="165" t="s">
        <v>147</v>
      </c>
      <c r="H640" s="166">
        <v>9</v>
      </c>
      <c r="I640" s="167"/>
      <c r="L640" s="163"/>
      <c r="M640" s="168"/>
      <c r="T640" s="169"/>
      <c r="AT640" s="164" t="s">
        <v>143</v>
      </c>
      <c r="AU640" s="164" t="s">
        <v>90</v>
      </c>
      <c r="AV640" s="14" t="s">
        <v>137</v>
      </c>
      <c r="AW640" s="14" t="s">
        <v>36</v>
      </c>
      <c r="AX640" s="14" t="s">
        <v>88</v>
      </c>
      <c r="AY640" s="164" t="s">
        <v>130</v>
      </c>
    </row>
    <row r="641" spans="2:65" s="1" customFormat="1" ht="24.2" customHeight="1">
      <c r="B641" s="31"/>
      <c r="C641" s="131" t="s">
        <v>615</v>
      </c>
      <c r="D641" s="131" t="s">
        <v>132</v>
      </c>
      <c r="E641" s="132" t="s">
        <v>616</v>
      </c>
      <c r="F641" s="133" t="s">
        <v>617</v>
      </c>
      <c r="G641" s="134" t="s">
        <v>618</v>
      </c>
      <c r="H641" s="135">
        <v>3</v>
      </c>
      <c r="I641" s="136"/>
      <c r="J641" s="137">
        <f>ROUND(I641*H641,2)</f>
        <v>0</v>
      </c>
      <c r="K641" s="133" t="s">
        <v>136</v>
      </c>
      <c r="L641" s="31"/>
      <c r="M641" s="138" t="s">
        <v>1</v>
      </c>
      <c r="N641" s="139" t="s">
        <v>45</v>
      </c>
      <c r="P641" s="140">
        <f>O641*H641</f>
        <v>0</v>
      </c>
      <c r="Q641" s="140">
        <v>1.1999999999999999E-3</v>
      </c>
      <c r="R641" s="140">
        <f>Q641*H641</f>
        <v>3.5999999999999999E-3</v>
      </c>
      <c r="S641" s="140">
        <v>0</v>
      </c>
      <c r="T641" s="141">
        <f>S641*H641</f>
        <v>0</v>
      </c>
      <c r="AR641" s="142" t="s">
        <v>137</v>
      </c>
      <c r="AT641" s="142" t="s">
        <v>132</v>
      </c>
      <c r="AU641" s="142" t="s">
        <v>90</v>
      </c>
      <c r="AY641" s="16" t="s">
        <v>130</v>
      </c>
      <c r="BE641" s="143">
        <f>IF(N641="základní",J641,0)</f>
        <v>0</v>
      </c>
      <c r="BF641" s="143">
        <f>IF(N641="snížená",J641,0)</f>
        <v>0</v>
      </c>
      <c r="BG641" s="143">
        <f>IF(N641="zákl. přenesená",J641,0)</f>
        <v>0</v>
      </c>
      <c r="BH641" s="143">
        <f>IF(N641="sníž. přenesená",J641,0)</f>
        <v>0</v>
      </c>
      <c r="BI641" s="143">
        <f>IF(N641="nulová",J641,0)</f>
        <v>0</v>
      </c>
      <c r="BJ641" s="16" t="s">
        <v>88</v>
      </c>
      <c r="BK641" s="143">
        <f>ROUND(I641*H641,2)</f>
        <v>0</v>
      </c>
      <c r="BL641" s="16" t="s">
        <v>137</v>
      </c>
      <c r="BM641" s="142" t="s">
        <v>619</v>
      </c>
    </row>
    <row r="642" spans="2:65" s="1" customFormat="1" ht="11.25">
      <c r="B642" s="31"/>
      <c r="D642" s="144" t="s">
        <v>139</v>
      </c>
      <c r="F642" s="145" t="s">
        <v>620</v>
      </c>
      <c r="I642" s="146"/>
      <c r="L642" s="31"/>
      <c r="M642" s="147"/>
      <c r="T642" s="55"/>
      <c r="AT642" s="16" t="s">
        <v>139</v>
      </c>
      <c r="AU642" s="16" t="s">
        <v>90</v>
      </c>
    </row>
    <row r="643" spans="2:65" s="1" customFormat="1" ht="11.25">
      <c r="B643" s="31"/>
      <c r="D643" s="148" t="s">
        <v>141</v>
      </c>
      <c r="F643" s="149" t="s">
        <v>621</v>
      </c>
      <c r="I643" s="146"/>
      <c r="L643" s="31"/>
      <c r="M643" s="147"/>
      <c r="T643" s="55"/>
      <c r="AT643" s="16" t="s">
        <v>141</v>
      </c>
      <c r="AU643" s="16" t="s">
        <v>90</v>
      </c>
    </row>
    <row r="644" spans="2:65" s="12" customFormat="1" ht="11.25">
      <c r="B644" s="150"/>
      <c r="D644" s="144" t="s">
        <v>143</v>
      </c>
      <c r="E644" s="151" t="s">
        <v>1</v>
      </c>
      <c r="F644" s="152" t="s">
        <v>622</v>
      </c>
      <c r="H644" s="151" t="s">
        <v>1</v>
      </c>
      <c r="I644" s="153"/>
      <c r="L644" s="150"/>
      <c r="M644" s="154"/>
      <c r="T644" s="155"/>
      <c r="AT644" s="151" t="s">
        <v>143</v>
      </c>
      <c r="AU644" s="151" t="s">
        <v>90</v>
      </c>
      <c r="AV644" s="12" t="s">
        <v>88</v>
      </c>
      <c r="AW644" s="12" t="s">
        <v>36</v>
      </c>
      <c r="AX644" s="12" t="s">
        <v>80</v>
      </c>
      <c r="AY644" s="151" t="s">
        <v>130</v>
      </c>
    </row>
    <row r="645" spans="2:65" s="12" customFormat="1" ht="11.25">
      <c r="B645" s="150"/>
      <c r="D645" s="144" t="s">
        <v>143</v>
      </c>
      <c r="E645" s="151" t="s">
        <v>1</v>
      </c>
      <c r="F645" s="152" t="s">
        <v>192</v>
      </c>
      <c r="H645" s="151" t="s">
        <v>1</v>
      </c>
      <c r="I645" s="153"/>
      <c r="L645" s="150"/>
      <c r="M645" s="154"/>
      <c r="T645" s="155"/>
      <c r="AT645" s="151" t="s">
        <v>143</v>
      </c>
      <c r="AU645" s="151" t="s">
        <v>90</v>
      </c>
      <c r="AV645" s="12" t="s">
        <v>88</v>
      </c>
      <c r="AW645" s="12" t="s">
        <v>36</v>
      </c>
      <c r="AX645" s="12" t="s">
        <v>80</v>
      </c>
      <c r="AY645" s="151" t="s">
        <v>130</v>
      </c>
    </row>
    <row r="646" spans="2:65" s="13" customFormat="1" ht="11.25">
      <c r="B646" s="156"/>
      <c r="D646" s="144" t="s">
        <v>143</v>
      </c>
      <c r="E646" s="157" t="s">
        <v>1</v>
      </c>
      <c r="F646" s="158" t="s">
        <v>160</v>
      </c>
      <c r="H646" s="159">
        <v>3</v>
      </c>
      <c r="I646" s="160"/>
      <c r="L646" s="156"/>
      <c r="M646" s="161"/>
      <c r="T646" s="162"/>
      <c r="AT646" s="157" t="s">
        <v>143</v>
      </c>
      <c r="AU646" s="157" t="s">
        <v>90</v>
      </c>
      <c r="AV646" s="13" t="s">
        <v>90</v>
      </c>
      <c r="AW646" s="13" t="s">
        <v>36</v>
      </c>
      <c r="AX646" s="13" t="s">
        <v>80</v>
      </c>
      <c r="AY646" s="157" t="s">
        <v>130</v>
      </c>
    </row>
    <row r="647" spans="2:65" s="14" customFormat="1" ht="11.25">
      <c r="B647" s="163"/>
      <c r="D647" s="144" t="s">
        <v>143</v>
      </c>
      <c r="E647" s="164" t="s">
        <v>1</v>
      </c>
      <c r="F647" s="165" t="s">
        <v>147</v>
      </c>
      <c r="H647" s="166">
        <v>3</v>
      </c>
      <c r="I647" s="167"/>
      <c r="L647" s="163"/>
      <c r="M647" s="168"/>
      <c r="T647" s="169"/>
      <c r="AT647" s="164" t="s">
        <v>143</v>
      </c>
      <c r="AU647" s="164" t="s">
        <v>90</v>
      </c>
      <c r="AV647" s="14" t="s">
        <v>137</v>
      </c>
      <c r="AW647" s="14" t="s">
        <v>36</v>
      </c>
      <c r="AX647" s="14" t="s">
        <v>88</v>
      </c>
      <c r="AY647" s="164" t="s">
        <v>130</v>
      </c>
    </row>
    <row r="648" spans="2:65" s="1" customFormat="1" ht="24.2" customHeight="1">
      <c r="B648" s="31"/>
      <c r="C648" s="131" t="s">
        <v>623</v>
      </c>
      <c r="D648" s="131" t="s">
        <v>132</v>
      </c>
      <c r="E648" s="132" t="s">
        <v>624</v>
      </c>
      <c r="F648" s="133" t="s">
        <v>625</v>
      </c>
      <c r="G648" s="134" t="s">
        <v>231</v>
      </c>
      <c r="H648" s="135">
        <v>2</v>
      </c>
      <c r="I648" s="136"/>
      <c r="J648" s="137">
        <f>ROUND(I648*H648,2)</f>
        <v>0</v>
      </c>
      <c r="K648" s="133" t="s">
        <v>136</v>
      </c>
      <c r="L648" s="31"/>
      <c r="M648" s="138" t="s">
        <v>1</v>
      </c>
      <c r="N648" s="139" t="s">
        <v>45</v>
      </c>
      <c r="P648" s="140">
        <f>O648*H648</f>
        <v>0</v>
      </c>
      <c r="Q648" s="140">
        <v>1.28224</v>
      </c>
      <c r="R648" s="140">
        <f>Q648*H648</f>
        <v>2.5644800000000001</v>
      </c>
      <c r="S648" s="140">
        <v>0</v>
      </c>
      <c r="T648" s="141">
        <f>S648*H648</f>
        <v>0</v>
      </c>
      <c r="AR648" s="142" t="s">
        <v>137</v>
      </c>
      <c r="AT648" s="142" t="s">
        <v>132</v>
      </c>
      <c r="AU648" s="142" t="s">
        <v>90</v>
      </c>
      <c r="AY648" s="16" t="s">
        <v>130</v>
      </c>
      <c r="BE648" s="143">
        <f>IF(N648="základní",J648,0)</f>
        <v>0</v>
      </c>
      <c r="BF648" s="143">
        <f>IF(N648="snížená",J648,0)</f>
        <v>0</v>
      </c>
      <c r="BG648" s="143">
        <f>IF(N648="zákl. přenesená",J648,0)</f>
        <v>0</v>
      </c>
      <c r="BH648" s="143">
        <f>IF(N648="sníž. přenesená",J648,0)</f>
        <v>0</v>
      </c>
      <c r="BI648" s="143">
        <f>IF(N648="nulová",J648,0)</f>
        <v>0</v>
      </c>
      <c r="BJ648" s="16" t="s">
        <v>88</v>
      </c>
      <c r="BK648" s="143">
        <f>ROUND(I648*H648,2)</f>
        <v>0</v>
      </c>
      <c r="BL648" s="16" t="s">
        <v>137</v>
      </c>
      <c r="BM648" s="142" t="s">
        <v>626</v>
      </c>
    </row>
    <row r="649" spans="2:65" s="1" customFormat="1" ht="19.5">
      <c r="B649" s="31"/>
      <c r="D649" s="144" t="s">
        <v>139</v>
      </c>
      <c r="F649" s="145" t="s">
        <v>627</v>
      </c>
      <c r="I649" s="146"/>
      <c r="L649" s="31"/>
      <c r="M649" s="147"/>
      <c r="T649" s="55"/>
      <c r="AT649" s="16" t="s">
        <v>139</v>
      </c>
      <c r="AU649" s="16" t="s">
        <v>90</v>
      </c>
    </row>
    <row r="650" spans="2:65" s="1" customFormat="1" ht="11.25">
      <c r="B650" s="31"/>
      <c r="D650" s="148" t="s">
        <v>141</v>
      </c>
      <c r="F650" s="149" t="s">
        <v>628</v>
      </c>
      <c r="I650" s="146"/>
      <c r="L650" s="31"/>
      <c r="M650" s="147"/>
      <c r="T650" s="55"/>
      <c r="AT650" s="16" t="s">
        <v>141</v>
      </c>
      <c r="AU650" s="16" t="s">
        <v>90</v>
      </c>
    </row>
    <row r="651" spans="2:65" s="12" customFormat="1" ht="11.25">
      <c r="B651" s="150"/>
      <c r="D651" s="144" t="s">
        <v>143</v>
      </c>
      <c r="E651" s="151" t="s">
        <v>1</v>
      </c>
      <c r="F651" s="152" t="s">
        <v>483</v>
      </c>
      <c r="H651" s="151" t="s">
        <v>1</v>
      </c>
      <c r="I651" s="153"/>
      <c r="L651" s="150"/>
      <c r="M651" s="154"/>
      <c r="T651" s="155"/>
      <c r="AT651" s="151" t="s">
        <v>143</v>
      </c>
      <c r="AU651" s="151" t="s">
        <v>90</v>
      </c>
      <c r="AV651" s="12" t="s">
        <v>88</v>
      </c>
      <c r="AW651" s="12" t="s">
        <v>36</v>
      </c>
      <c r="AX651" s="12" t="s">
        <v>80</v>
      </c>
      <c r="AY651" s="151" t="s">
        <v>130</v>
      </c>
    </row>
    <row r="652" spans="2:65" s="13" customFormat="1" ht="11.25">
      <c r="B652" s="156"/>
      <c r="D652" s="144" t="s">
        <v>143</v>
      </c>
      <c r="E652" s="157" t="s">
        <v>1</v>
      </c>
      <c r="F652" s="158" t="s">
        <v>90</v>
      </c>
      <c r="H652" s="159">
        <v>2</v>
      </c>
      <c r="I652" s="160"/>
      <c r="L652" s="156"/>
      <c r="M652" s="161"/>
      <c r="T652" s="162"/>
      <c r="AT652" s="157" t="s">
        <v>143</v>
      </c>
      <c r="AU652" s="157" t="s">
        <v>90</v>
      </c>
      <c r="AV652" s="13" t="s">
        <v>90</v>
      </c>
      <c r="AW652" s="13" t="s">
        <v>36</v>
      </c>
      <c r="AX652" s="13" t="s">
        <v>88</v>
      </c>
      <c r="AY652" s="157" t="s">
        <v>130</v>
      </c>
    </row>
    <row r="653" spans="2:65" s="1" customFormat="1" ht="24.2" customHeight="1">
      <c r="B653" s="31"/>
      <c r="C653" s="170" t="s">
        <v>629</v>
      </c>
      <c r="D653" s="170" t="s">
        <v>371</v>
      </c>
      <c r="E653" s="171" t="s">
        <v>630</v>
      </c>
      <c r="F653" s="172" t="s">
        <v>631</v>
      </c>
      <c r="G653" s="173" t="s">
        <v>231</v>
      </c>
      <c r="H653" s="174">
        <v>1</v>
      </c>
      <c r="I653" s="175"/>
      <c r="J653" s="176">
        <f>ROUND(I653*H653,2)</f>
        <v>0</v>
      </c>
      <c r="K653" s="172" t="s">
        <v>1</v>
      </c>
      <c r="L653" s="177"/>
      <c r="M653" s="178" t="s">
        <v>1</v>
      </c>
      <c r="N653" s="179" t="s">
        <v>45</v>
      </c>
      <c r="P653" s="140">
        <f>O653*H653</f>
        <v>0</v>
      </c>
      <c r="Q653" s="140">
        <v>9.1839999999999993</v>
      </c>
      <c r="R653" s="140">
        <f>Q653*H653</f>
        <v>9.1839999999999993</v>
      </c>
      <c r="S653" s="140">
        <v>0</v>
      </c>
      <c r="T653" s="141">
        <f>S653*H653</f>
        <v>0</v>
      </c>
      <c r="AR653" s="142" t="s">
        <v>204</v>
      </c>
      <c r="AT653" s="142" t="s">
        <v>371</v>
      </c>
      <c r="AU653" s="142" t="s">
        <v>90</v>
      </c>
      <c r="AY653" s="16" t="s">
        <v>130</v>
      </c>
      <c r="BE653" s="143">
        <f>IF(N653="základní",J653,0)</f>
        <v>0</v>
      </c>
      <c r="BF653" s="143">
        <f>IF(N653="snížená",J653,0)</f>
        <v>0</v>
      </c>
      <c r="BG653" s="143">
        <f>IF(N653="zákl. přenesená",J653,0)</f>
        <v>0</v>
      </c>
      <c r="BH653" s="143">
        <f>IF(N653="sníž. přenesená",J653,0)</f>
        <v>0</v>
      </c>
      <c r="BI653" s="143">
        <f>IF(N653="nulová",J653,0)</f>
        <v>0</v>
      </c>
      <c r="BJ653" s="16" t="s">
        <v>88</v>
      </c>
      <c r="BK653" s="143">
        <f>ROUND(I653*H653,2)</f>
        <v>0</v>
      </c>
      <c r="BL653" s="16" t="s">
        <v>137</v>
      </c>
      <c r="BM653" s="142" t="s">
        <v>632</v>
      </c>
    </row>
    <row r="654" spans="2:65" s="1" customFormat="1" ht="19.5">
      <c r="B654" s="31"/>
      <c r="D654" s="144" t="s">
        <v>139</v>
      </c>
      <c r="F654" s="145" t="s">
        <v>631</v>
      </c>
      <c r="I654" s="146"/>
      <c r="L654" s="31"/>
      <c r="M654" s="147"/>
      <c r="T654" s="55"/>
      <c r="AT654" s="16" t="s">
        <v>139</v>
      </c>
      <c r="AU654" s="16" t="s">
        <v>90</v>
      </c>
    </row>
    <row r="655" spans="2:65" s="12" customFormat="1" ht="11.25">
      <c r="B655" s="150"/>
      <c r="D655" s="144" t="s">
        <v>143</v>
      </c>
      <c r="E655" s="151" t="s">
        <v>1</v>
      </c>
      <c r="F655" s="152" t="s">
        <v>483</v>
      </c>
      <c r="H655" s="151" t="s">
        <v>1</v>
      </c>
      <c r="I655" s="153"/>
      <c r="L655" s="150"/>
      <c r="M655" s="154"/>
      <c r="T655" s="155"/>
      <c r="AT655" s="151" t="s">
        <v>143</v>
      </c>
      <c r="AU655" s="151" t="s">
        <v>90</v>
      </c>
      <c r="AV655" s="12" t="s">
        <v>88</v>
      </c>
      <c r="AW655" s="12" t="s">
        <v>36</v>
      </c>
      <c r="AX655" s="12" t="s">
        <v>80</v>
      </c>
      <c r="AY655" s="151" t="s">
        <v>130</v>
      </c>
    </row>
    <row r="656" spans="2:65" s="13" customFormat="1" ht="11.25">
      <c r="B656" s="156"/>
      <c r="D656" s="144" t="s">
        <v>143</v>
      </c>
      <c r="E656" s="157" t="s">
        <v>1</v>
      </c>
      <c r="F656" s="158" t="s">
        <v>88</v>
      </c>
      <c r="H656" s="159">
        <v>1</v>
      </c>
      <c r="I656" s="160"/>
      <c r="L656" s="156"/>
      <c r="M656" s="161"/>
      <c r="T656" s="162"/>
      <c r="AT656" s="157" t="s">
        <v>143</v>
      </c>
      <c r="AU656" s="157" t="s">
        <v>90</v>
      </c>
      <c r="AV656" s="13" t="s">
        <v>90</v>
      </c>
      <c r="AW656" s="13" t="s">
        <v>36</v>
      </c>
      <c r="AX656" s="13" t="s">
        <v>88</v>
      </c>
      <c r="AY656" s="157" t="s">
        <v>130</v>
      </c>
    </row>
    <row r="657" spans="2:65" s="1" customFormat="1" ht="24.2" customHeight="1">
      <c r="B657" s="31"/>
      <c r="C657" s="170" t="s">
        <v>633</v>
      </c>
      <c r="D657" s="170" t="s">
        <v>371</v>
      </c>
      <c r="E657" s="171" t="s">
        <v>634</v>
      </c>
      <c r="F657" s="172" t="s">
        <v>635</v>
      </c>
      <c r="G657" s="173" t="s">
        <v>231</v>
      </c>
      <c r="H657" s="174">
        <v>1</v>
      </c>
      <c r="I657" s="175"/>
      <c r="J657" s="176">
        <f>ROUND(I657*H657,2)</f>
        <v>0</v>
      </c>
      <c r="K657" s="172" t="s">
        <v>1</v>
      </c>
      <c r="L657" s="177"/>
      <c r="M657" s="178" t="s">
        <v>1</v>
      </c>
      <c r="N657" s="179" t="s">
        <v>45</v>
      </c>
      <c r="P657" s="140">
        <f>O657*H657</f>
        <v>0</v>
      </c>
      <c r="Q657" s="140">
        <v>0</v>
      </c>
      <c r="R657" s="140">
        <f>Q657*H657</f>
        <v>0</v>
      </c>
      <c r="S657" s="140">
        <v>0</v>
      </c>
      <c r="T657" s="141">
        <f>S657*H657</f>
        <v>0</v>
      </c>
      <c r="AR657" s="142" t="s">
        <v>204</v>
      </c>
      <c r="AT657" s="142" t="s">
        <v>371</v>
      </c>
      <c r="AU657" s="142" t="s">
        <v>90</v>
      </c>
      <c r="AY657" s="16" t="s">
        <v>130</v>
      </c>
      <c r="BE657" s="143">
        <f>IF(N657="základní",J657,0)</f>
        <v>0</v>
      </c>
      <c r="BF657" s="143">
        <f>IF(N657="snížená",J657,0)</f>
        <v>0</v>
      </c>
      <c r="BG657" s="143">
        <f>IF(N657="zákl. přenesená",J657,0)</f>
        <v>0</v>
      </c>
      <c r="BH657" s="143">
        <f>IF(N657="sníž. přenesená",J657,0)</f>
        <v>0</v>
      </c>
      <c r="BI657" s="143">
        <f>IF(N657="nulová",J657,0)</f>
        <v>0</v>
      </c>
      <c r="BJ657" s="16" t="s">
        <v>88</v>
      </c>
      <c r="BK657" s="143">
        <f>ROUND(I657*H657,2)</f>
        <v>0</v>
      </c>
      <c r="BL657" s="16" t="s">
        <v>137</v>
      </c>
      <c r="BM657" s="142" t="s">
        <v>636</v>
      </c>
    </row>
    <row r="658" spans="2:65" s="1" customFormat="1" ht="19.5">
      <c r="B658" s="31"/>
      <c r="D658" s="144" t="s">
        <v>139</v>
      </c>
      <c r="F658" s="145" t="s">
        <v>635</v>
      </c>
      <c r="I658" s="146"/>
      <c r="L658" s="31"/>
      <c r="M658" s="147"/>
      <c r="T658" s="55"/>
      <c r="AT658" s="16" t="s">
        <v>139</v>
      </c>
      <c r="AU658" s="16" t="s">
        <v>90</v>
      </c>
    </row>
    <row r="659" spans="2:65" s="12" customFormat="1" ht="11.25">
      <c r="B659" s="150"/>
      <c r="D659" s="144" t="s">
        <v>143</v>
      </c>
      <c r="E659" s="151" t="s">
        <v>1</v>
      </c>
      <c r="F659" s="152" t="s">
        <v>483</v>
      </c>
      <c r="H659" s="151" t="s">
        <v>1</v>
      </c>
      <c r="I659" s="153"/>
      <c r="L659" s="150"/>
      <c r="M659" s="154"/>
      <c r="T659" s="155"/>
      <c r="AT659" s="151" t="s">
        <v>143</v>
      </c>
      <c r="AU659" s="151" t="s">
        <v>90</v>
      </c>
      <c r="AV659" s="12" t="s">
        <v>88</v>
      </c>
      <c r="AW659" s="12" t="s">
        <v>36</v>
      </c>
      <c r="AX659" s="12" t="s">
        <v>80</v>
      </c>
      <c r="AY659" s="151" t="s">
        <v>130</v>
      </c>
    </row>
    <row r="660" spans="2:65" s="13" customFormat="1" ht="11.25">
      <c r="B660" s="156"/>
      <c r="D660" s="144" t="s">
        <v>143</v>
      </c>
      <c r="E660" s="157" t="s">
        <v>1</v>
      </c>
      <c r="F660" s="158" t="s">
        <v>88</v>
      </c>
      <c r="H660" s="159">
        <v>1</v>
      </c>
      <c r="I660" s="160"/>
      <c r="L660" s="156"/>
      <c r="M660" s="161"/>
      <c r="T660" s="162"/>
      <c r="AT660" s="157" t="s">
        <v>143</v>
      </c>
      <c r="AU660" s="157" t="s">
        <v>90</v>
      </c>
      <c r="AV660" s="13" t="s">
        <v>90</v>
      </c>
      <c r="AW660" s="13" t="s">
        <v>36</v>
      </c>
      <c r="AX660" s="13" t="s">
        <v>88</v>
      </c>
      <c r="AY660" s="157" t="s">
        <v>130</v>
      </c>
    </row>
    <row r="661" spans="2:65" s="1" customFormat="1" ht="24.2" customHeight="1">
      <c r="B661" s="31"/>
      <c r="C661" s="131" t="s">
        <v>637</v>
      </c>
      <c r="D661" s="131" t="s">
        <v>132</v>
      </c>
      <c r="E661" s="132" t="s">
        <v>638</v>
      </c>
      <c r="F661" s="133" t="s">
        <v>639</v>
      </c>
      <c r="G661" s="134" t="s">
        <v>231</v>
      </c>
      <c r="H661" s="135">
        <v>1</v>
      </c>
      <c r="I661" s="136"/>
      <c r="J661" s="137">
        <f>ROUND(I661*H661,2)</f>
        <v>0</v>
      </c>
      <c r="K661" s="133" t="s">
        <v>136</v>
      </c>
      <c r="L661" s="31"/>
      <c r="M661" s="138" t="s">
        <v>1</v>
      </c>
      <c r="N661" s="139" t="s">
        <v>45</v>
      </c>
      <c r="P661" s="140">
        <f>O661*H661</f>
        <v>0</v>
      </c>
      <c r="Q661" s="140">
        <v>2.3939999999999999E-2</v>
      </c>
      <c r="R661" s="140">
        <f>Q661*H661</f>
        <v>2.3939999999999999E-2</v>
      </c>
      <c r="S661" s="140">
        <v>0</v>
      </c>
      <c r="T661" s="141">
        <f>S661*H661</f>
        <v>0</v>
      </c>
      <c r="AR661" s="142" t="s">
        <v>137</v>
      </c>
      <c r="AT661" s="142" t="s">
        <v>132</v>
      </c>
      <c r="AU661" s="142" t="s">
        <v>90</v>
      </c>
      <c r="AY661" s="16" t="s">
        <v>130</v>
      </c>
      <c r="BE661" s="143">
        <f>IF(N661="základní",J661,0)</f>
        <v>0</v>
      </c>
      <c r="BF661" s="143">
        <f>IF(N661="snížená",J661,0)</f>
        <v>0</v>
      </c>
      <c r="BG661" s="143">
        <f>IF(N661="zákl. přenesená",J661,0)</f>
        <v>0</v>
      </c>
      <c r="BH661" s="143">
        <f>IF(N661="sníž. přenesená",J661,0)</f>
        <v>0</v>
      </c>
      <c r="BI661" s="143">
        <f>IF(N661="nulová",J661,0)</f>
        <v>0</v>
      </c>
      <c r="BJ661" s="16" t="s">
        <v>88</v>
      </c>
      <c r="BK661" s="143">
        <f>ROUND(I661*H661,2)</f>
        <v>0</v>
      </c>
      <c r="BL661" s="16" t="s">
        <v>137</v>
      </c>
      <c r="BM661" s="142" t="s">
        <v>640</v>
      </c>
    </row>
    <row r="662" spans="2:65" s="1" customFormat="1" ht="19.5">
      <c r="B662" s="31"/>
      <c r="D662" s="144" t="s">
        <v>139</v>
      </c>
      <c r="F662" s="145" t="s">
        <v>641</v>
      </c>
      <c r="I662" s="146"/>
      <c r="L662" s="31"/>
      <c r="M662" s="147"/>
      <c r="T662" s="55"/>
      <c r="AT662" s="16" t="s">
        <v>139</v>
      </c>
      <c r="AU662" s="16" t="s">
        <v>90</v>
      </c>
    </row>
    <row r="663" spans="2:65" s="1" customFormat="1" ht="11.25">
      <c r="B663" s="31"/>
      <c r="D663" s="148" t="s">
        <v>141</v>
      </c>
      <c r="F663" s="149" t="s">
        <v>642</v>
      </c>
      <c r="I663" s="146"/>
      <c r="L663" s="31"/>
      <c r="M663" s="147"/>
      <c r="T663" s="55"/>
      <c r="AT663" s="16" t="s">
        <v>141</v>
      </c>
      <c r="AU663" s="16" t="s">
        <v>90</v>
      </c>
    </row>
    <row r="664" spans="2:65" s="12" customFormat="1" ht="11.25">
      <c r="B664" s="150"/>
      <c r="D664" s="144" t="s">
        <v>143</v>
      </c>
      <c r="E664" s="151" t="s">
        <v>1</v>
      </c>
      <c r="F664" s="152" t="s">
        <v>483</v>
      </c>
      <c r="H664" s="151" t="s">
        <v>1</v>
      </c>
      <c r="I664" s="153"/>
      <c r="L664" s="150"/>
      <c r="M664" s="154"/>
      <c r="T664" s="155"/>
      <c r="AT664" s="151" t="s">
        <v>143</v>
      </c>
      <c r="AU664" s="151" t="s">
        <v>90</v>
      </c>
      <c r="AV664" s="12" t="s">
        <v>88</v>
      </c>
      <c r="AW664" s="12" t="s">
        <v>36</v>
      </c>
      <c r="AX664" s="12" t="s">
        <v>80</v>
      </c>
      <c r="AY664" s="151" t="s">
        <v>130</v>
      </c>
    </row>
    <row r="665" spans="2:65" s="13" customFormat="1" ht="11.25">
      <c r="B665" s="156"/>
      <c r="D665" s="144" t="s">
        <v>143</v>
      </c>
      <c r="E665" s="157" t="s">
        <v>1</v>
      </c>
      <c r="F665" s="158" t="s">
        <v>88</v>
      </c>
      <c r="H665" s="159">
        <v>1</v>
      </c>
      <c r="I665" s="160"/>
      <c r="L665" s="156"/>
      <c r="M665" s="161"/>
      <c r="T665" s="162"/>
      <c r="AT665" s="157" t="s">
        <v>143</v>
      </c>
      <c r="AU665" s="157" t="s">
        <v>90</v>
      </c>
      <c r="AV665" s="13" t="s">
        <v>90</v>
      </c>
      <c r="AW665" s="13" t="s">
        <v>36</v>
      </c>
      <c r="AX665" s="13" t="s">
        <v>88</v>
      </c>
      <c r="AY665" s="157" t="s">
        <v>130</v>
      </c>
    </row>
    <row r="666" spans="2:65" s="1" customFormat="1" ht="24.2" customHeight="1">
      <c r="B666" s="31"/>
      <c r="C666" s="170" t="s">
        <v>643</v>
      </c>
      <c r="D666" s="170" t="s">
        <v>371</v>
      </c>
      <c r="E666" s="171" t="s">
        <v>644</v>
      </c>
      <c r="F666" s="172" t="s">
        <v>645</v>
      </c>
      <c r="G666" s="173" t="s">
        <v>231</v>
      </c>
      <c r="H666" s="174">
        <v>1</v>
      </c>
      <c r="I666" s="175"/>
      <c r="J666" s="176">
        <f>ROUND(I666*H666,2)</f>
        <v>0</v>
      </c>
      <c r="K666" s="172" t="s">
        <v>136</v>
      </c>
      <c r="L666" s="177"/>
      <c r="M666" s="178" t="s">
        <v>1</v>
      </c>
      <c r="N666" s="179" t="s">
        <v>45</v>
      </c>
      <c r="P666" s="140">
        <f>O666*H666</f>
        <v>0</v>
      </c>
      <c r="Q666" s="140">
        <v>0.89300000000000002</v>
      </c>
      <c r="R666" s="140">
        <f>Q666*H666</f>
        <v>0.89300000000000002</v>
      </c>
      <c r="S666" s="140">
        <v>0</v>
      </c>
      <c r="T666" s="141">
        <f>S666*H666</f>
        <v>0</v>
      </c>
      <c r="AR666" s="142" t="s">
        <v>204</v>
      </c>
      <c r="AT666" s="142" t="s">
        <v>371</v>
      </c>
      <c r="AU666" s="142" t="s">
        <v>90</v>
      </c>
      <c r="AY666" s="16" t="s">
        <v>130</v>
      </c>
      <c r="BE666" s="143">
        <f>IF(N666="základní",J666,0)</f>
        <v>0</v>
      </c>
      <c r="BF666" s="143">
        <f>IF(N666="snížená",J666,0)</f>
        <v>0</v>
      </c>
      <c r="BG666" s="143">
        <f>IF(N666="zákl. přenesená",J666,0)</f>
        <v>0</v>
      </c>
      <c r="BH666" s="143">
        <f>IF(N666="sníž. přenesená",J666,0)</f>
        <v>0</v>
      </c>
      <c r="BI666" s="143">
        <f>IF(N666="nulová",J666,0)</f>
        <v>0</v>
      </c>
      <c r="BJ666" s="16" t="s">
        <v>88</v>
      </c>
      <c r="BK666" s="143">
        <f>ROUND(I666*H666,2)</f>
        <v>0</v>
      </c>
      <c r="BL666" s="16" t="s">
        <v>137</v>
      </c>
      <c r="BM666" s="142" t="s">
        <v>646</v>
      </c>
    </row>
    <row r="667" spans="2:65" s="1" customFormat="1" ht="19.5">
      <c r="B667" s="31"/>
      <c r="D667" s="144" t="s">
        <v>139</v>
      </c>
      <c r="F667" s="145" t="s">
        <v>645</v>
      </c>
      <c r="I667" s="146"/>
      <c r="L667" s="31"/>
      <c r="M667" s="147"/>
      <c r="T667" s="55"/>
      <c r="AT667" s="16" t="s">
        <v>139</v>
      </c>
      <c r="AU667" s="16" t="s">
        <v>90</v>
      </c>
    </row>
    <row r="668" spans="2:65" s="12" customFormat="1" ht="11.25">
      <c r="B668" s="150"/>
      <c r="D668" s="144" t="s">
        <v>143</v>
      </c>
      <c r="E668" s="151" t="s">
        <v>1</v>
      </c>
      <c r="F668" s="152" t="s">
        <v>483</v>
      </c>
      <c r="H668" s="151" t="s">
        <v>1</v>
      </c>
      <c r="I668" s="153"/>
      <c r="L668" s="150"/>
      <c r="M668" s="154"/>
      <c r="T668" s="155"/>
      <c r="AT668" s="151" t="s">
        <v>143</v>
      </c>
      <c r="AU668" s="151" t="s">
        <v>90</v>
      </c>
      <c r="AV668" s="12" t="s">
        <v>88</v>
      </c>
      <c r="AW668" s="12" t="s">
        <v>36</v>
      </c>
      <c r="AX668" s="12" t="s">
        <v>80</v>
      </c>
      <c r="AY668" s="151" t="s">
        <v>130</v>
      </c>
    </row>
    <row r="669" spans="2:65" s="13" customFormat="1" ht="11.25">
      <c r="B669" s="156"/>
      <c r="D669" s="144" t="s">
        <v>143</v>
      </c>
      <c r="E669" s="157" t="s">
        <v>1</v>
      </c>
      <c r="F669" s="158" t="s">
        <v>88</v>
      </c>
      <c r="H669" s="159">
        <v>1</v>
      </c>
      <c r="I669" s="160"/>
      <c r="L669" s="156"/>
      <c r="M669" s="161"/>
      <c r="T669" s="162"/>
      <c r="AT669" s="157" t="s">
        <v>143</v>
      </c>
      <c r="AU669" s="157" t="s">
        <v>90</v>
      </c>
      <c r="AV669" s="13" t="s">
        <v>90</v>
      </c>
      <c r="AW669" s="13" t="s">
        <v>36</v>
      </c>
      <c r="AX669" s="13" t="s">
        <v>88</v>
      </c>
      <c r="AY669" s="157" t="s">
        <v>130</v>
      </c>
    </row>
    <row r="670" spans="2:65" s="1" customFormat="1" ht="24.2" customHeight="1">
      <c r="B670" s="31"/>
      <c r="C670" s="131" t="s">
        <v>647</v>
      </c>
      <c r="D670" s="131" t="s">
        <v>132</v>
      </c>
      <c r="E670" s="132" t="s">
        <v>648</v>
      </c>
      <c r="F670" s="133" t="s">
        <v>649</v>
      </c>
      <c r="G670" s="134" t="s">
        <v>231</v>
      </c>
      <c r="H670" s="135">
        <v>5</v>
      </c>
      <c r="I670" s="136"/>
      <c r="J670" s="137">
        <f>ROUND(I670*H670,2)</f>
        <v>0</v>
      </c>
      <c r="K670" s="133" t="s">
        <v>136</v>
      </c>
      <c r="L670" s="31"/>
      <c r="M670" s="138" t="s">
        <v>1</v>
      </c>
      <c r="N670" s="139" t="s">
        <v>45</v>
      </c>
      <c r="P670" s="140">
        <f>O670*H670</f>
        <v>0</v>
      </c>
      <c r="Q670" s="140">
        <v>2.3939999999999999E-2</v>
      </c>
      <c r="R670" s="140">
        <f>Q670*H670</f>
        <v>0.1197</v>
      </c>
      <c r="S670" s="140">
        <v>0</v>
      </c>
      <c r="T670" s="141">
        <f>S670*H670</f>
        <v>0</v>
      </c>
      <c r="AR670" s="142" t="s">
        <v>137</v>
      </c>
      <c r="AT670" s="142" t="s">
        <v>132</v>
      </c>
      <c r="AU670" s="142" t="s">
        <v>90</v>
      </c>
      <c r="AY670" s="16" t="s">
        <v>130</v>
      </c>
      <c r="BE670" s="143">
        <f>IF(N670="základní",J670,0)</f>
        <v>0</v>
      </c>
      <c r="BF670" s="143">
        <f>IF(N670="snížená",J670,0)</f>
        <v>0</v>
      </c>
      <c r="BG670" s="143">
        <f>IF(N670="zákl. přenesená",J670,0)</f>
        <v>0</v>
      </c>
      <c r="BH670" s="143">
        <f>IF(N670="sníž. přenesená",J670,0)</f>
        <v>0</v>
      </c>
      <c r="BI670" s="143">
        <f>IF(N670="nulová",J670,0)</f>
        <v>0</v>
      </c>
      <c r="BJ670" s="16" t="s">
        <v>88</v>
      </c>
      <c r="BK670" s="143">
        <f>ROUND(I670*H670,2)</f>
        <v>0</v>
      </c>
      <c r="BL670" s="16" t="s">
        <v>137</v>
      </c>
      <c r="BM670" s="142" t="s">
        <v>650</v>
      </c>
    </row>
    <row r="671" spans="2:65" s="1" customFormat="1" ht="19.5">
      <c r="B671" s="31"/>
      <c r="D671" s="144" t="s">
        <v>139</v>
      </c>
      <c r="F671" s="145" t="s">
        <v>651</v>
      </c>
      <c r="I671" s="146"/>
      <c r="L671" s="31"/>
      <c r="M671" s="147"/>
      <c r="T671" s="55"/>
      <c r="AT671" s="16" t="s">
        <v>139</v>
      </c>
      <c r="AU671" s="16" t="s">
        <v>90</v>
      </c>
    </row>
    <row r="672" spans="2:65" s="1" customFormat="1" ht="11.25">
      <c r="B672" s="31"/>
      <c r="D672" s="148" t="s">
        <v>141</v>
      </c>
      <c r="F672" s="149" t="s">
        <v>652</v>
      </c>
      <c r="I672" s="146"/>
      <c r="L672" s="31"/>
      <c r="M672" s="147"/>
      <c r="T672" s="55"/>
      <c r="AT672" s="16" t="s">
        <v>141</v>
      </c>
      <c r="AU672" s="16" t="s">
        <v>90</v>
      </c>
    </row>
    <row r="673" spans="2:65" s="12" customFormat="1" ht="11.25">
      <c r="B673" s="150"/>
      <c r="D673" s="144" t="s">
        <v>143</v>
      </c>
      <c r="E673" s="151" t="s">
        <v>1</v>
      </c>
      <c r="F673" s="152" t="s">
        <v>483</v>
      </c>
      <c r="H673" s="151" t="s">
        <v>1</v>
      </c>
      <c r="I673" s="153"/>
      <c r="L673" s="150"/>
      <c r="M673" s="154"/>
      <c r="T673" s="155"/>
      <c r="AT673" s="151" t="s">
        <v>143</v>
      </c>
      <c r="AU673" s="151" t="s">
        <v>90</v>
      </c>
      <c r="AV673" s="12" t="s">
        <v>88</v>
      </c>
      <c r="AW673" s="12" t="s">
        <v>36</v>
      </c>
      <c r="AX673" s="12" t="s">
        <v>80</v>
      </c>
      <c r="AY673" s="151" t="s">
        <v>130</v>
      </c>
    </row>
    <row r="674" spans="2:65" s="13" customFormat="1" ht="11.25">
      <c r="B674" s="156"/>
      <c r="D674" s="144" t="s">
        <v>143</v>
      </c>
      <c r="E674" s="157" t="s">
        <v>1</v>
      </c>
      <c r="F674" s="158" t="s">
        <v>178</v>
      </c>
      <c r="H674" s="159">
        <v>5</v>
      </c>
      <c r="I674" s="160"/>
      <c r="L674" s="156"/>
      <c r="M674" s="161"/>
      <c r="T674" s="162"/>
      <c r="AT674" s="157" t="s">
        <v>143</v>
      </c>
      <c r="AU674" s="157" t="s">
        <v>90</v>
      </c>
      <c r="AV674" s="13" t="s">
        <v>90</v>
      </c>
      <c r="AW674" s="13" t="s">
        <v>36</v>
      </c>
      <c r="AX674" s="13" t="s">
        <v>88</v>
      </c>
      <c r="AY674" s="157" t="s">
        <v>130</v>
      </c>
    </row>
    <row r="675" spans="2:65" s="1" customFormat="1" ht="24.2" customHeight="1">
      <c r="B675" s="31"/>
      <c r="C675" s="170" t="s">
        <v>653</v>
      </c>
      <c r="D675" s="170" t="s">
        <v>371</v>
      </c>
      <c r="E675" s="171" t="s">
        <v>654</v>
      </c>
      <c r="F675" s="172" t="s">
        <v>655</v>
      </c>
      <c r="G675" s="173" t="s">
        <v>231</v>
      </c>
      <c r="H675" s="174">
        <v>5</v>
      </c>
      <c r="I675" s="175"/>
      <c r="J675" s="176">
        <f>ROUND(I675*H675,2)</f>
        <v>0</v>
      </c>
      <c r="K675" s="172" t="s">
        <v>136</v>
      </c>
      <c r="L675" s="177"/>
      <c r="M675" s="178" t="s">
        <v>1</v>
      </c>
      <c r="N675" s="179" t="s">
        <v>45</v>
      </c>
      <c r="P675" s="140">
        <f>O675*H675</f>
        <v>0</v>
      </c>
      <c r="Q675" s="140">
        <v>2.4500000000000002</v>
      </c>
      <c r="R675" s="140">
        <f>Q675*H675</f>
        <v>12.25</v>
      </c>
      <c r="S675" s="140">
        <v>0</v>
      </c>
      <c r="T675" s="141">
        <f>S675*H675</f>
        <v>0</v>
      </c>
      <c r="AR675" s="142" t="s">
        <v>204</v>
      </c>
      <c r="AT675" s="142" t="s">
        <v>371</v>
      </c>
      <c r="AU675" s="142" t="s">
        <v>90</v>
      </c>
      <c r="AY675" s="16" t="s">
        <v>130</v>
      </c>
      <c r="BE675" s="143">
        <f>IF(N675="základní",J675,0)</f>
        <v>0</v>
      </c>
      <c r="BF675" s="143">
        <f>IF(N675="snížená",J675,0)</f>
        <v>0</v>
      </c>
      <c r="BG675" s="143">
        <f>IF(N675="zákl. přenesená",J675,0)</f>
        <v>0</v>
      </c>
      <c r="BH675" s="143">
        <f>IF(N675="sníž. přenesená",J675,0)</f>
        <v>0</v>
      </c>
      <c r="BI675" s="143">
        <f>IF(N675="nulová",J675,0)</f>
        <v>0</v>
      </c>
      <c r="BJ675" s="16" t="s">
        <v>88</v>
      </c>
      <c r="BK675" s="143">
        <f>ROUND(I675*H675,2)</f>
        <v>0</v>
      </c>
      <c r="BL675" s="16" t="s">
        <v>137</v>
      </c>
      <c r="BM675" s="142" t="s">
        <v>656</v>
      </c>
    </row>
    <row r="676" spans="2:65" s="1" customFormat="1" ht="19.5">
      <c r="B676" s="31"/>
      <c r="D676" s="144" t="s">
        <v>139</v>
      </c>
      <c r="F676" s="145" t="s">
        <v>655</v>
      </c>
      <c r="I676" s="146"/>
      <c r="L676" s="31"/>
      <c r="M676" s="147"/>
      <c r="T676" s="55"/>
      <c r="AT676" s="16" t="s">
        <v>139</v>
      </c>
      <c r="AU676" s="16" t="s">
        <v>90</v>
      </c>
    </row>
    <row r="677" spans="2:65" s="12" customFormat="1" ht="11.25">
      <c r="B677" s="150"/>
      <c r="D677" s="144" t="s">
        <v>143</v>
      </c>
      <c r="E677" s="151" t="s">
        <v>1</v>
      </c>
      <c r="F677" s="152" t="s">
        <v>483</v>
      </c>
      <c r="H677" s="151" t="s">
        <v>1</v>
      </c>
      <c r="I677" s="153"/>
      <c r="L677" s="150"/>
      <c r="M677" s="154"/>
      <c r="T677" s="155"/>
      <c r="AT677" s="151" t="s">
        <v>143</v>
      </c>
      <c r="AU677" s="151" t="s">
        <v>90</v>
      </c>
      <c r="AV677" s="12" t="s">
        <v>88</v>
      </c>
      <c r="AW677" s="12" t="s">
        <v>36</v>
      </c>
      <c r="AX677" s="12" t="s">
        <v>80</v>
      </c>
      <c r="AY677" s="151" t="s">
        <v>130</v>
      </c>
    </row>
    <row r="678" spans="2:65" s="13" customFormat="1" ht="11.25">
      <c r="B678" s="156"/>
      <c r="D678" s="144" t="s">
        <v>143</v>
      </c>
      <c r="E678" s="157" t="s">
        <v>1</v>
      </c>
      <c r="F678" s="158" t="s">
        <v>178</v>
      </c>
      <c r="H678" s="159">
        <v>5</v>
      </c>
      <c r="I678" s="160"/>
      <c r="L678" s="156"/>
      <c r="M678" s="161"/>
      <c r="T678" s="162"/>
      <c r="AT678" s="157" t="s">
        <v>143</v>
      </c>
      <c r="AU678" s="157" t="s">
        <v>90</v>
      </c>
      <c r="AV678" s="13" t="s">
        <v>90</v>
      </c>
      <c r="AW678" s="13" t="s">
        <v>36</v>
      </c>
      <c r="AX678" s="13" t="s">
        <v>88</v>
      </c>
      <c r="AY678" s="157" t="s">
        <v>130</v>
      </c>
    </row>
    <row r="679" spans="2:65" s="1" customFormat="1" ht="24.2" customHeight="1">
      <c r="B679" s="31"/>
      <c r="C679" s="131" t="s">
        <v>657</v>
      </c>
      <c r="D679" s="131" t="s">
        <v>132</v>
      </c>
      <c r="E679" s="132" t="s">
        <v>658</v>
      </c>
      <c r="F679" s="133" t="s">
        <v>659</v>
      </c>
      <c r="G679" s="134" t="s">
        <v>231</v>
      </c>
      <c r="H679" s="135">
        <v>2</v>
      </c>
      <c r="I679" s="136"/>
      <c r="J679" s="137">
        <f>ROUND(I679*H679,2)</f>
        <v>0</v>
      </c>
      <c r="K679" s="133" t="s">
        <v>136</v>
      </c>
      <c r="L679" s="31"/>
      <c r="M679" s="138" t="s">
        <v>1</v>
      </c>
      <c r="N679" s="139" t="s">
        <v>45</v>
      </c>
      <c r="P679" s="140">
        <f>O679*H679</f>
        <v>0</v>
      </c>
      <c r="Q679" s="140">
        <v>1.9349999999999999E-2</v>
      </c>
      <c r="R679" s="140">
        <f>Q679*H679</f>
        <v>3.8699999999999998E-2</v>
      </c>
      <c r="S679" s="140">
        <v>0</v>
      </c>
      <c r="T679" s="141">
        <f>S679*H679</f>
        <v>0</v>
      </c>
      <c r="AR679" s="142" t="s">
        <v>137</v>
      </c>
      <c r="AT679" s="142" t="s">
        <v>132</v>
      </c>
      <c r="AU679" s="142" t="s">
        <v>90</v>
      </c>
      <c r="AY679" s="16" t="s">
        <v>130</v>
      </c>
      <c r="BE679" s="143">
        <f>IF(N679="základní",J679,0)</f>
        <v>0</v>
      </c>
      <c r="BF679" s="143">
        <f>IF(N679="snížená",J679,0)</f>
        <v>0</v>
      </c>
      <c r="BG679" s="143">
        <f>IF(N679="zákl. přenesená",J679,0)</f>
        <v>0</v>
      </c>
      <c r="BH679" s="143">
        <f>IF(N679="sníž. přenesená",J679,0)</f>
        <v>0</v>
      </c>
      <c r="BI679" s="143">
        <f>IF(N679="nulová",J679,0)</f>
        <v>0</v>
      </c>
      <c r="BJ679" s="16" t="s">
        <v>88</v>
      </c>
      <c r="BK679" s="143">
        <f>ROUND(I679*H679,2)</f>
        <v>0</v>
      </c>
      <c r="BL679" s="16" t="s">
        <v>137</v>
      </c>
      <c r="BM679" s="142" t="s">
        <v>660</v>
      </c>
    </row>
    <row r="680" spans="2:65" s="1" customFormat="1" ht="19.5">
      <c r="B680" s="31"/>
      <c r="D680" s="144" t="s">
        <v>139</v>
      </c>
      <c r="F680" s="145" t="s">
        <v>661</v>
      </c>
      <c r="I680" s="146"/>
      <c r="L680" s="31"/>
      <c r="M680" s="147"/>
      <c r="T680" s="55"/>
      <c r="AT680" s="16" t="s">
        <v>139</v>
      </c>
      <c r="AU680" s="16" t="s">
        <v>90</v>
      </c>
    </row>
    <row r="681" spans="2:65" s="1" customFormat="1" ht="11.25">
      <c r="B681" s="31"/>
      <c r="D681" s="148" t="s">
        <v>141</v>
      </c>
      <c r="F681" s="149" t="s">
        <v>662</v>
      </c>
      <c r="I681" s="146"/>
      <c r="L681" s="31"/>
      <c r="M681" s="147"/>
      <c r="T681" s="55"/>
      <c r="AT681" s="16" t="s">
        <v>141</v>
      </c>
      <c r="AU681" s="16" t="s">
        <v>90</v>
      </c>
    </row>
    <row r="682" spans="2:65" s="12" customFormat="1" ht="11.25">
      <c r="B682" s="150"/>
      <c r="D682" s="144" t="s">
        <v>143</v>
      </c>
      <c r="E682" s="151" t="s">
        <v>1</v>
      </c>
      <c r="F682" s="152" t="s">
        <v>483</v>
      </c>
      <c r="H682" s="151" t="s">
        <v>1</v>
      </c>
      <c r="I682" s="153"/>
      <c r="L682" s="150"/>
      <c r="M682" s="154"/>
      <c r="T682" s="155"/>
      <c r="AT682" s="151" t="s">
        <v>143</v>
      </c>
      <c r="AU682" s="151" t="s">
        <v>90</v>
      </c>
      <c r="AV682" s="12" t="s">
        <v>88</v>
      </c>
      <c r="AW682" s="12" t="s">
        <v>36</v>
      </c>
      <c r="AX682" s="12" t="s">
        <v>80</v>
      </c>
      <c r="AY682" s="151" t="s">
        <v>130</v>
      </c>
    </row>
    <row r="683" spans="2:65" s="13" customFormat="1" ht="11.25">
      <c r="B683" s="156"/>
      <c r="D683" s="144" t="s">
        <v>143</v>
      </c>
      <c r="E683" s="157" t="s">
        <v>1</v>
      </c>
      <c r="F683" s="158" t="s">
        <v>90</v>
      </c>
      <c r="H683" s="159">
        <v>2</v>
      </c>
      <c r="I683" s="160"/>
      <c r="L683" s="156"/>
      <c r="M683" s="161"/>
      <c r="T683" s="162"/>
      <c r="AT683" s="157" t="s">
        <v>143</v>
      </c>
      <c r="AU683" s="157" t="s">
        <v>90</v>
      </c>
      <c r="AV683" s="13" t="s">
        <v>90</v>
      </c>
      <c r="AW683" s="13" t="s">
        <v>36</v>
      </c>
      <c r="AX683" s="13" t="s">
        <v>88</v>
      </c>
      <c r="AY683" s="157" t="s">
        <v>130</v>
      </c>
    </row>
    <row r="684" spans="2:65" s="1" customFormat="1" ht="24.2" customHeight="1">
      <c r="B684" s="31"/>
      <c r="C684" s="170" t="s">
        <v>663</v>
      </c>
      <c r="D684" s="170" t="s">
        <v>371</v>
      </c>
      <c r="E684" s="171" t="s">
        <v>664</v>
      </c>
      <c r="F684" s="172" t="s">
        <v>665</v>
      </c>
      <c r="G684" s="173" t="s">
        <v>231</v>
      </c>
      <c r="H684" s="174">
        <v>2</v>
      </c>
      <c r="I684" s="175"/>
      <c r="J684" s="176">
        <f>ROUND(I684*H684,2)</f>
        <v>0</v>
      </c>
      <c r="K684" s="172" t="s">
        <v>136</v>
      </c>
      <c r="L684" s="177"/>
      <c r="M684" s="178" t="s">
        <v>1</v>
      </c>
      <c r="N684" s="179" t="s">
        <v>45</v>
      </c>
      <c r="P684" s="140">
        <f>O684*H684</f>
        <v>0</v>
      </c>
      <c r="Q684" s="140">
        <v>1.56</v>
      </c>
      <c r="R684" s="140">
        <f>Q684*H684</f>
        <v>3.12</v>
      </c>
      <c r="S684" s="140">
        <v>0</v>
      </c>
      <c r="T684" s="141">
        <f>S684*H684</f>
        <v>0</v>
      </c>
      <c r="AR684" s="142" t="s">
        <v>204</v>
      </c>
      <c r="AT684" s="142" t="s">
        <v>371</v>
      </c>
      <c r="AU684" s="142" t="s">
        <v>90</v>
      </c>
      <c r="AY684" s="16" t="s">
        <v>130</v>
      </c>
      <c r="BE684" s="143">
        <f>IF(N684="základní",J684,0)</f>
        <v>0</v>
      </c>
      <c r="BF684" s="143">
        <f>IF(N684="snížená",J684,0)</f>
        <v>0</v>
      </c>
      <c r="BG684" s="143">
        <f>IF(N684="zákl. přenesená",J684,0)</f>
        <v>0</v>
      </c>
      <c r="BH684" s="143">
        <f>IF(N684="sníž. přenesená",J684,0)</f>
        <v>0</v>
      </c>
      <c r="BI684" s="143">
        <f>IF(N684="nulová",J684,0)</f>
        <v>0</v>
      </c>
      <c r="BJ684" s="16" t="s">
        <v>88</v>
      </c>
      <c r="BK684" s="143">
        <f>ROUND(I684*H684,2)</f>
        <v>0</v>
      </c>
      <c r="BL684" s="16" t="s">
        <v>137</v>
      </c>
      <c r="BM684" s="142" t="s">
        <v>666</v>
      </c>
    </row>
    <row r="685" spans="2:65" s="1" customFormat="1" ht="19.5">
      <c r="B685" s="31"/>
      <c r="D685" s="144" t="s">
        <v>139</v>
      </c>
      <c r="F685" s="145" t="s">
        <v>665</v>
      </c>
      <c r="I685" s="146"/>
      <c r="L685" s="31"/>
      <c r="M685" s="147"/>
      <c r="T685" s="55"/>
      <c r="AT685" s="16" t="s">
        <v>139</v>
      </c>
      <c r="AU685" s="16" t="s">
        <v>90</v>
      </c>
    </row>
    <row r="686" spans="2:65" s="12" customFormat="1" ht="11.25">
      <c r="B686" s="150"/>
      <c r="D686" s="144" t="s">
        <v>143</v>
      </c>
      <c r="E686" s="151" t="s">
        <v>1</v>
      </c>
      <c r="F686" s="152" t="s">
        <v>483</v>
      </c>
      <c r="H686" s="151" t="s">
        <v>1</v>
      </c>
      <c r="I686" s="153"/>
      <c r="L686" s="150"/>
      <c r="M686" s="154"/>
      <c r="T686" s="155"/>
      <c r="AT686" s="151" t="s">
        <v>143</v>
      </c>
      <c r="AU686" s="151" t="s">
        <v>90</v>
      </c>
      <c r="AV686" s="12" t="s">
        <v>88</v>
      </c>
      <c r="AW686" s="12" t="s">
        <v>36</v>
      </c>
      <c r="AX686" s="12" t="s">
        <v>80</v>
      </c>
      <c r="AY686" s="151" t="s">
        <v>130</v>
      </c>
    </row>
    <row r="687" spans="2:65" s="13" customFormat="1" ht="11.25">
      <c r="B687" s="156"/>
      <c r="D687" s="144" t="s">
        <v>143</v>
      </c>
      <c r="E687" s="157" t="s">
        <v>1</v>
      </c>
      <c r="F687" s="158" t="s">
        <v>90</v>
      </c>
      <c r="H687" s="159">
        <v>2</v>
      </c>
      <c r="I687" s="160"/>
      <c r="L687" s="156"/>
      <c r="M687" s="161"/>
      <c r="T687" s="162"/>
      <c r="AT687" s="157" t="s">
        <v>143</v>
      </c>
      <c r="AU687" s="157" t="s">
        <v>90</v>
      </c>
      <c r="AV687" s="13" t="s">
        <v>90</v>
      </c>
      <c r="AW687" s="13" t="s">
        <v>36</v>
      </c>
      <c r="AX687" s="13" t="s">
        <v>88</v>
      </c>
      <c r="AY687" s="157" t="s">
        <v>130</v>
      </c>
    </row>
    <row r="688" spans="2:65" s="1" customFormat="1" ht="24.2" customHeight="1">
      <c r="B688" s="31"/>
      <c r="C688" s="170" t="s">
        <v>667</v>
      </c>
      <c r="D688" s="170" t="s">
        <v>371</v>
      </c>
      <c r="E688" s="171" t="s">
        <v>668</v>
      </c>
      <c r="F688" s="172" t="s">
        <v>669</v>
      </c>
      <c r="G688" s="173" t="s">
        <v>231</v>
      </c>
      <c r="H688" s="174">
        <v>8</v>
      </c>
      <c r="I688" s="175"/>
      <c r="J688" s="176">
        <f>ROUND(I688*H688,2)</f>
        <v>0</v>
      </c>
      <c r="K688" s="172" t="s">
        <v>136</v>
      </c>
      <c r="L688" s="177"/>
      <c r="M688" s="178" t="s">
        <v>1</v>
      </c>
      <c r="N688" s="179" t="s">
        <v>45</v>
      </c>
      <c r="P688" s="140">
        <f>O688*H688</f>
        <v>0</v>
      </c>
      <c r="Q688" s="140">
        <v>4.0000000000000001E-3</v>
      </c>
      <c r="R688" s="140">
        <f>Q688*H688</f>
        <v>3.2000000000000001E-2</v>
      </c>
      <c r="S688" s="140">
        <v>0</v>
      </c>
      <c r="T688" s="141">
        <f>S688*H688</f>
        <v>0</v>
      </c>
      <c r="AR688" s="142" t="s">
        <v>204</v>
      </c>
      <c r="AT688" s="142" t="s">
        <v>371</v>
      </c>
      <c r="AU688" s="142" t="s">
        <v>90</v>
      </c>
      <c r="AY688" s="16" t="s">
        <v>130</v>
      </c>
      <c r="BE688" s="143">
        <f>IF(N688="základní",J688,0)</f>
        <v>0</v>
      </c>
      <c r="BF688" s="143">
        <f>IF(N688="snížená",J688,0)</f>
        <v>0</v>
      </c>
      <c r="BG688" s="143">
        <f>IF(N688="zákl. přenesená",J688,0)</f>
        <v>0</v>
      </c>
      <c r="BH688" s="143">
        <f>IF(N688="sníž. přenesená",J688,0)</f>
        <v>0</v>
      </c>
      <c r="BI688" s="143">
        <f>IF(N688="nulová",J688,0)</f>
        <v>0</v>
      </c>
      <c r="BJ688" s="16" t="s">
        <v>88</v>
      </c>
      <c r="BK688" s="143">
        <f>ROUND(I688*H688,2)</f>
        <v>0</v>
      </c>
      <c r="BL688" s="16" t="s">
        <v>137</v>
      </c>
      <c r="BM688" s="142" t="s">
        <v>670</v>
      </c>
    </row>
    <row r="689" spans="2:65" s="1" customFormat="1" ht="11.25">
      <c r="B689" s="31"/>
      <c r="D689" s="144" t="s">
        <v>139</v>
      </c>
      <c r="F689" s="145" t="s">
        <v>669</v>
      </c>
      <c r="I689" s="146"/>
      <c r="L689" s="31"/>
      <c r="M689" s="147"/>
      <c r="T689" s="55"/>
      <c r="AT689" s="16" t="s">
        <v>139</v>
      </c>
      <c r="AU689" s="16" t="s">
        <v>90</v>
      </c>
    </row>
    <row r="690" spans="2:65" s="12" customFormat="1" ht="11.25">
      <c r="B690" s="150"/>
      <c r="D690" s="144" t="s">
        <v>143</v>
      </c>
      <c r="E690" s="151" t="s">
        <v>1</v>
      </c>
      <c r="F690" s="152" t="s">
        <v>483</v>
      </c>
      <c r="H690" s="151" t="s">
        <v>1</v>
      </c>
      <c r="I690" s="153"/>
      <c r="L690" s="150"/>
      <c r="M690" s="154"/>
      <c r="T690" s="155"/>
      <c r="AT690" s="151" t="s">
        <v>143</v>
      </c>
      <c r="AU690" s="151" t="s">
        <v>90</v>
      </c>
      <c r="AV690" s="12" t="s">
        <v>88</v>
      </c>
      <c r="AW690" s="12" t="s">
        <v>36</v>
      </c>
      <c r="AX690" s="12" t="s">
        <v>80</v>
      </c>
      <c r="AY690" s="151" t="s">
        <v>130</v>
      </c>
    </row>
    <row r="691" spans="2:65" s="13" customFormat="1" ht="11.25">
      <c r="B691" s="156"/>
      <c r="D691" s="144" t="s">
        <v>143</v>
      </c>
      <c r="E691" s="157" t="s">
        <v>1</v>
      </c>
      <c r="F691" s="158" t="s">
        <v>204</v>
      </c>
      <c r="H691" s="159">
        <v>8</v>
      </c>
      <c r="I691" s="160"/>
      <c r="L691" s="156"/>
      <c r="M691" s="161"/>
      <c r="T691" s="162"/>
      <c r="AT691" s="157" t="s">
        <v>143</v>
      </c>
      <c r="AU691" s="157" t="s">
        <v>90</v>
      </c>
      <c r="AV691" s="13" t="s">
        <v>90</v>
      </c>
      <c r="AW691" s="13" t="s">
        <v>36</v>
      </c>
      <c r="AX691" s="13" t="s">
        <v>88</v>
      </c>
      <c r="AY691" s="157" t="s">
        <v>130</v>
      </c>
    </row>
    <row r="692" spans="2:65" s="1" customFormat="1" ht="24.2" customHeight="1">
      <c r="B692" s="31"/>
      <c r="C692" s="131" t="s">
        <v>671</v>
      </c>
      <c r="D692" s="131" t="s">
        <v>132</v>
      </c>
      <c r="E692" s="132" t="s">
        <v>672</v>
      </c>
      <c r="F692" s="133" t="s">
        <v>673</v>
      </c>
      <c r="G692" s="134" t="s">
        <v>231</v>
      </c>
      <c r="H692" s="135">
        <v>2</v>
      </c>
      <c r="I692" s="136"/>
      <c r="J692" s="137">
        <f>ROUND(I692*H692,2)</f>
        <v>0</v>
      </c>
      <c r="K692" s="133" t="s">
        <v>136</v>
      </c>
      <c r="L692" s="31"/>
      <c r="M692" s="138" t="s">
        <v>1</v>
      </c>
      <c r="N692" s="139" t="s">
        <v>45</v>
      </c>
      <c r="P692" s="140">
        <f>O692*H692</f>
        <v>0</v>
      </c>
      <c r="Q692" s="140">
        <v>0</v>
      </c>
      <c r="R692" s="140">
        <f>Q692*H692</f>
        <v>0</v>
      </c>
      <c r="S692" s="140">
        <v>0.15</v>
      </c>
      <c r="T692" s="141">
        <f>S692*H692</f>
        <v>0.3</v>
      </c>
      <c r="AR692" s="142" t="s">
        <v>137</v>
      </c>
      <c r="AT692" s="142" t="s">
        <v>132</v>
      </c>
      <c r="AU692" s="142" t="s">
        <v>90</v>
      </c>
      <c r="AY692" s="16" t="s">
        <v>130</v>
      </c>
      <c r="BE692" s="143">
        <f>IF(N692="základní",J692,0)</f>
        <v>0</v>
      </c>
      <c r="BF692" s="143">
        <f>IF(N692="snížená",J692,0)</f>
        <v>0</v>
      </c>
      <c r="BG692" s="143">
        <f>IF(N692="zákl. přenesená",J692,0)</f>
        <v>0</v>
      </c>
      <c r="BH692" s="143">
        <f>IF(N692="sníž. přenesená",J692,0)</f>
        <v>0</v>
      </c>
      <c r="BI692" s="143">
        <f>IF(N692="nulová",J692,0)</f>
        <v>0</v>
      </c>
      <c r="BJ692" s="16" t="s">
        <v>88</v>
      </c>
      <c r="BK692" s="143">
        <f>ROUND(I692*H692,2)</f>
        <v>0</v>
      </c>
      <c r="BL692" s="16" t="s">
        <v>137</v>
      </c>
      <c r="BM692" s="142" t="s">
        <v>674</v>
      </c>
    </row>
    <row r="693" spans="2:65" s="1" customFormat="1" ht="19.5">
      <c r="B693" s="31"/>
      <c r="D693" s="144" t="s">
        <v>139</v>
      </c>
      <c r="F693" s="145" t="s">
        <v>675</v>
      </c>
      <c r="I693" s="146"/>
      <c r="L693" s="31"/>
      <c r="M693" s="147"/>
      <c r="T693" s="55"/>
      <c r="AT693" s="16" t="s">
        <v>139</v>
      </c>
      <c r="AU693" s="16" t="s">
        <v>90</v>
      </c>
    </row>
    <row r="694" spans="2:65" s="1" customFormat="1" ht="11.25">
      <c r="B694" s="31"/>
      <c r="D694" s="148" t="s">
        <v>141</v>
      </c>
      <c r="F694" s="149" t="s">
        <v>676</v>
      </c>
      <c r="I694" s="146"/>
      <c r="L694" s="31"/>
      <c r="M694" s="147"/>
      <c r="T694" s="55"/>
      <c r="AT694" s="16" t="s">
        <v>141</v>
      </c>
      <c r="AU694" s="16" t="s">
        <v>90</v>
      </c>
    </row>
    <row r="695" spans="2:65" s="12" customFormat="1" ht="11.25">
      <c r="B695" s="150"/>
      <c r="D695" s="144" t="s">
        <v>143</v>
      </c>
      <c r="E695" s="151" t="s">
        <v>1</v>
      </c>
      <c r="F695" s="152" t="s">
        <v>235</v>
      </c>
      <c r="H695" s="151" t="s">
        <v>1</v>
      </c>
      <c r="I695" s="153"/>
      <c r="L695" s="150"/>
      <c r="M695" s="154"/>
      <c r="T695" s="155"/>
      <c r="AT695" s="151" t="s">
        <v>143</v>
      </c>
      <c r="AU695" s="151" t="s">
        <v>90</v>
      </c>
      <c r="AV695" s="12" t="s">
        <v>88</v>
      </c>
      <c r="AW695" s="12" t="s">
        <v>36</v>
      </c>
      <c r="AX695" s="12" t="s">
        <v>80</v>
      </c>
      <c r="AY695" s="151" t="s">
        <v>130</v>
      </c>
    </row>
    <row r="696" spans="2:65" s="13" customFormat="1" ht="11.25">
      <c r="B696" s="156"/>
      <c r="D696" s="144" t="s">
        <v>143</v>
      </c>
      <c r="E696" s="157" t="s">
        <v>1</v>
      </c>
      <c r="F696" s="158" t="s">
        <v>90</v>
      </c>
      <c r="H696" s="159">
        <v>2</v>
      </c>
      <c r="I696" s="160"/>
      <c r="L696" s="156"/>
      <c r="M696" s="161"/>
      <c r="T696" s="162"/>
      <c r="AT696" s="157" t="s">
        <v>143</v>
      </c>
      <c r="AU696" s="157" t="s">
        <v>90</v>
      </c>
      <c r="AV696" s="13" t="s">
        <v>90</v>
      </c>
      <c r="AW696" s="13" t="s">
        <v>36</v>
      </c>
      <c r="AX696" s="13" t="s">
        <v>88</v>
      </c>
      <c r="AY696" s="157" t="s">
        <v>130</v>
      </c>
    </row>
    <row r="697" spans="2:65" s="1" customFormat="1" ht="24.2" customHeight="1">
      <c r="B697" s="31"/>
      <c r="C697" s="131" t="s">
        <v>677</v>
      </c>
      <c r="D697" s="131" t="s">
        <v>132</v>
      </c>
      <c r="E697" s="132" t="s">
        <v>678</v>
      </c>
      <c r="F697" s="133" t="s">
        <v>679</v>
      </c>
      <c r="G697" s="134" t="s">
        <v>231</v>
      </c>
      <c r="H697" s="135">
        <v>2</v>
      </c>
      <c r="I697" s="136"/>
      <c r="J697" s="137">
        <f>ROUND(I697*H697,2)</f>
        <v>0</v>
      </c>
      <c r="K697" s="133" t="s">
        <v>136</v>
      </c>
      <c r="L697" s="31"/>
      <c r="M697" s="138" t="s">
        <v>1</v>
      </c>
      <c r="N697" s="139" t="s">
        <v>45</v>
      </c>
      <c r="P697" s="140">
        <f>O697*H697</f>
        <v>0</v>
      </c>
      <c r="Q697" s="140">
        <v>0.09</v>
      </c>
      <c r="R697" s="140">
        <f>Q697*H697</f>
        <v>0.18</v>
      </c>
      <c r="S697" s="140">
        <v>0</v>
      </c>
      <c r="T697" s="141">
        <f>S697*H697</f>
        <v>0</v>
      </c>
      <c r="AR697" s="142" t="s">
        <v>137</v>
      </c>
      <c r="AT697" s="142" t="s">
        <v>132</v>
      </c>
      <c r="AU697" s="142" t="s">
        <v>90</v>
      </c>
      <c r="AY697" s="16" t="s">
        <v>130</v>
      </c>
      <c r="BE697" s="143">
        <f>IF(N697="základní",J697,0)</f>
        <v>0</v>
      </c>
      <c r="BF697" s="143">
        <f>IF(N697="snížená",J697,0)</f>
        <v>0</v>
      </c>
      <c r="BG697" s="143">
        <f>IF(N697="zákl. přenesená",J697,0)</f>
        <v>0</v>
      </c>
      <c r="BH697" s="143">
        <f>IF(N697="sníž. přenesená",J697,0)</f>
        <v>0</v>
      </c>
      <c r="BI697" s="143">
        <f>IF(N697="nulová",J697,0)</f>
        <v>0</v>
      </c>
      <c r="BJ697" s="16" t="s">
        <v>88</v>
      </c>
      <c r="BK697" s="143">
        <f>ROUND(I697*H697,2)</f>
        <v>0</v>
      </c>
      <c r="BL697" s="16" t="s">
        <v>137</v>
      </c>
      <c r="BM697" s="142" t="s">
        <v>680</v>
      </c>
    </row>
    <row r="698" spans="2:65" s="1" customFormat="1" ht="19.5">
      <c r="B698" s="31"/>
      <c r="D698" s="144" t="s">
        <v>139</v>
      </c>
      <c r="F698" s="145" t="s">
        <v>681</v>
      </c>
      <c r="I698" s="146"/>
      <c r="L698" s="31"/>
      <c r="M698" s="147"/>
      <c r="T698" s="55"/>
      <c r="AT698" s="16" t="s">
        <v>139</v>
      </c>
      <c r="AU698" s="16" t="s">
        <v>90</v>
      </c>
    </row>
    <row r="699" spans="2:65" s="1" customFormat="1" ht="11.25">
      <c r="B699" s="31"/>
      <c r="D699" s="148" t="s">
        <v>141</v>
      </c>
      <c r="F699" s="149" t="s">
        <v>682</v>
      </c>
      <c r="I699" s="146"/>
      <c r="L699" s="31"/>
      <c r="M699" s="147"/>
      <c r="T699" s="55"/>
      <c r="AT699" s="16" t="s">
        <v>141</v>
      </c>
      <c r="AU699" s="16" t="s">
        <v>90</v>
      </c>
    </row>
    <row r="700" spans="2:65" s="12" customFormat="1" ht="11.25">
      <c r="B700" s="150"/>
      <c r="D700" s="144" t="s">
        <v>143</v>
      </c>
      <c r="E700" s="151" t="s">
        <v>1</v>
      </c>
      <c r="F700" s="152" t="s">
        <v>683</v>
      </c>
      <c r="H700" s="151" t="s">
        <v>1</v>
      </c>
      <c r="I700" s="153"/>
      <c r="L700" s="150"/>
      <c r="M700" s="154"/>
      <c r="T700" s="155"/>
      <c r="AT700" s="151" t="s">
        <v>143</v>
      </c>
      <c r="AU700" s="151" t="s">
        <v>90</v>
      </c>
      <c r="AV700" s="12" t="s">
        <v>88</v>
      </c>
      <c r="AW700" s="12" t="s">
        <v>36</v>
      </c>
      <c r="AX700" s="12" t="s">
        <v>80</v>
      </c>
      <c r="AY700" s="151" t="s">
        <v>130</v>
      </c>
    </row>
    <row r="701" spans="2:65" s="13" customFormat="1" ht="11.25">
      <c r="B701" s="156"/>
      <c r="D701" s="144" t="s">
        <v>143</v>
      </c>
      <c r="E701" s="157" t="s">
        <v>1</v>
      </c>
      <c r="F701" s="158" t="s">
        <v>90</v>
      </c>
      <c r="H701" s="159">
        <v>2</v>
      </c>
      <c r="I701" s="160"/>
      <c r="L701" s="156"/>
      <c r="M701" s="161"/>
      <c r="T701" s="162"/>
      <c r="AT701" s="157" t="s">
        <v>143</v>
      </c>
      <c r="AU701" s="157" t="s">
        <v>90</v>
      </c>
      <c r="AV701" s="13" t="s">
        <v>90</v>
      </c>
      <c r="AW701" s="13" t="s">
        <v>36</v>
      </c>
      <c r="AX701" s="13" t="s">
        <v>88</v>
      </c>
      <c r="AY701" s="157" t="s">
        <v>130</v>
      </c>
    </row>
    <row r="702" spans="2:65" s="1" customFormat="1" ht="37.9" customHeight="1">
      <c r="B702" s="31"/>
      <c r="C702" s="170" t="s">
        <v>684</v>
      </c>
      <c r="D702" s="170" t="s">
        <v>371</v>
      </c>
      <c r="E702" s="171" t="s">
        <v>685</v>
      </c>
      <c r="F702" s="172" t="s">
        <v>686</v>
      </c>
      <c r="G702" s="173" t="s">
        <v>231</v>
      </c>
      <c r="H702" s="174">
        <v>2</v>
      </c>
      <c r="I702" s="175"/>
      <c r="J702" s="176">
        <f>ROUND(I702*H702,2)</f>
        <v>0</v>
      </c>
      <c r="K702" s="172" t="s">
        <v>1</v>
      </c>
      <c r="L702" s="177"/>
      <c r="M702" s="178" t="s">
        <v>1</v>
      </c>
      <c r="N702" s="179" t="s">
        <v>45</v>
      </c>
      <c r="P702" s="140">
        <f>O702*H702</f>
        <v>0</v>
      </c>
      <c r="Q702" s="140">
        <v>7.5999999999999998E-2</v>
      </c>
      <c r="R702" s="140">
        <f>Q702*H702</f>
        <v>0.152</v>
      </c>
      <c r="S702" s="140">
        <v>0</v>
      </c>
      <c r="T702" s="141">
        <f>S702*H702</f>
        <v>0</v>
      </c>
      <c r="AR702" s="142" t="s">
        <v>204</v>
      </c>
      <c r="AT702" s="142" t="s">
        <v>371</v>
      </c>
      <c r="AU702" s="142" t="s">
        <v>90</v>
      </c>
      <c r="AY702" s="16" t="s">
        <v>130</v>
      </c>
      <c r="BE702" s="143">
        <f>IF(N702="základní",J702,0)</f>
        <v>0</v>
      </c>
      <c r="BF702" s="143">
        <f>IF(N702="snížená",J702,0)</f>
        <v>0</v>
      </c>
      <c r="BG702" s="143">
        <f>IF(N702="zákl. přenesená",J702,0)</f>
        <v>0</v>
      </c>
      <c r="BH702" s="143">
        <f>IF(N702="sníž. přenesená",J702,0)</f>
        <v>0</v>
      </c>
      <c r="BI702" s="143">
        <f>IF(N702="nulová",J702,0)</f>
        <v>0</v>
      </c>
      <c r="BJ702" s="16" t="s">
        <v>88</v>
      </c>
      <c r="BK702" s="143">
        <f>ROUND(I702*H702,2)</f>
        <v>0</v>
      </c>
      <c r="BL702" s="16" t="s">
        <v>137</v>
      </c>
      <c r="BM702" s="142" t="s">
        <v>687</v>
      </c>
    </row>
    <row r="703" spans="2:65" s="1" customFormat="1" ht="19.5">
      <c r="B703" s="31"/>
      <c r="D703" s="144" t="s">
        <v>139</v>
      </c>
      <c r="F703" s="145" t="s">
        <v>686</v>
      </c>
      <c r="I703" s="146"/>
      <c r="L703" s="31"/>
      <c r="M703" s="147"/>
      <c r="T703" s="55"/>
      <c r="AT703" s="16" t="s">
        <v>139</v>
      </c>
      <c r="AU703" s="16" t="s">
        <v>90</v>
      </c>
    </row>
    <row r="704" spans="2:65" s="12" customFormat="1" ht="11.25">
      <c r="B704" s="150"/>
      <c r="D704" s="144" t="s">
        <v>143</v>
      </c>
      <c r="E704" s="151" t="s">
        <v>1</v>
      </c>
      <c r="F704" s="152" t="s">
        <v>683</v>
      </c>
      <c r="H704" s="151" t="s">
        <v>1</v>
      </c>
      <c r="I704" s="153"/>
      <c r="L704" s="150"/>
      <c r="M704" s="154"/>
      <c r="T704" s="155"/>
      <c r="AT704" s="151" t="s">
        <v>143</v>
      </c>
      <c r="AU704" s="151" t="s">
        <v>90</v>
      </c>
      <c r="AV704" s="12" t="s">
        <v>88</v>
      </c>
      <c r="AW704" s="12" t="s">
        <v>36</v>
      </c>
      <c r="AX704" s="12" t="s">
        <v>80</v>
      </c>
      <c r="AY704" s="151" t="s">
        <v>130</v>
      </c>
    </row>
    <row r="705" spans="2:65" s="13" customFormat="1" ht="11.25">
      <c r="B705" s="156"/>
      <c r="D705" s="144" t="s">
        <v>143</v>
      </c>
      <c r="E705" s="157" t="s">
        <v>1</v>
      </c>
      <c r="F705" s="158" t="s">
        <v>90</v>
      </c>
      <c r="H705" s="159">
        <v>2</v>
      </c>
      <c r="I705" s="160"/>
      <c r="L705" s="156"/>
      <c r="M705" s="161"/>
      <c r="T705" s="162"/>
      <c r="AT705" s="157" t="s">
        <v>143</v>
      </c>
      <c r="AU705" s="157" t="s">
        <v>90</v>
      </c>
      <c r="AV705" s="13" t="s">
        <v>90</v>
      </c>
      <c r="AW705" s="13" t="s">
        <v>36</v>
      </c>
      <c r="AX705" s="13" t="s">
        <v>88</v>
      </c>
      <c r="AY705" s="157" t="s">
        <v>130</v>
      </c>
    </row>
    <row r="706" spans="2:65" s="1" customFormat="1" ht="21.75" customHeight="1">
      <c r="B706" s="31"/>
      <c r="C706" s="131" t="s">
        <v>688</v>
      </c>
      <c r="D706" s="131" t="s">
        <v>132</v>
      </c>
      <c r="E706" s="132" t="s">
        <v>689</v>
      </c>
      <c r="F706" s="133" t="s">
        <v>690</v>
      </c>
      <c r="G706" s="134" t="s">
        <v>188</v>
      </c>
      <c r="H706" s="135">
        <v>190</v>
      </c>
      <c r="I706" s="136"/>
      <c r="J706" s="137">
        <f>ROUND(I706*H706,2)</f>
        <v>0</v>
      </c>
      <c r="K706" s="133" t="s">
        <v>136</v>
      </c>
      <c r="L706" s="31"/>
      <c r="M706" s="138" t="s">
        <v>1</v>
      </c>
      <c r="N706" s="139" t="s">
        <v>45</v>
      </c>
      <c r="P706" s="140">
        <f>O706*H706</f>
        <v>0</v>
      </c>
      <c r="Q706" s="140">
        <v>9.0000000000000006E-5</v>
      </c>
      <c r="R706" s="140">
        <f>Q706*H706</f>
        <v>1.7100000000000001E-2</v>
      </c>
      <c r="S706" s="140">
        <v>0</v>
      </c>
      <c r="T706" s="141">
        <f>S706*H706</f>
        <v>0</v>
      </c>
      <c r="AR706" s="142" t="s">
        <v>137</v>
      </c>
      <c r="AT706" s="142" t="s">
        <v>132</v>
      </c>
      <c r="AU706" s="142" t="s">
        <v>90</v>
      </c>
      <c r="AY706" s="16" t="s">
        <v>130</v>
      </c>
      <c r="BE706" s="143">
        <f>IF(N706="základní",J706,0)</f>
        <v>0</v>
      </c>
      <c r="BF706" s="143">
        <f>IF(N706="snížená",J706,0)</f>
        <v>0</v>
      </c>
      <c r="BG706" s="143">
        <f>IF(N706="zákl. přenesená",J706,0)</f>
        <v>0</v>
      </c>
      <c r="BH706" s="143">
        <f>IF(N706="sníž. přenesená",J706,0)</f>
        <v>0</v>
      </c>
      <c r="BI706" s="143">
        <f>IF(N706="nulová",J706,0)</f>
        <v>0</v>
      </c>
      <c r="BJ706" s="16" t="s">
        <v>88</v>
      </c>
      <c r="BK706" s="143">
        <f>ROUND(I706*H706,2)</f>
        <v>0</v>
      </c>
      <c r="BL706" s="16" t="s">
        <v>137</v>
      </c>
      <c r="BM706" s="142" t="s">
        <v>691</v>
      </c>
    </row>
    <row r="707" spans="2:65" s="1" customFormat="1" ht="11.25">
      <c r="B707" s="31"/>
      <c r="D707" s="144" t="s">
        <v>139</v>
      </c>
      <c r="F707" s="145" t="s">
        <v>692</v>
      </c>
      <c r="I707" s="146"/>
      <c r="L707" s="31"/>
      <c r="M707" s="147"/>
      <c r="T707" s="55"/>
      <c r="AT707" s="16" t="s">
        <v>139</v>
      </c>
      <c r="AU707" s="16" t="s">
        <v>90</v>
      </c>
    </row>
    <row r="708" spans="2:65" s="1" customFormat="1" ht="11.25">
      <c r="B708" s="31"/>
      <c r="D708" s="148" t="s">
        <v>141</v>
      </c>
      <c r="F708" s="149" t="s">
        <v>693</v>
      </c>
      <c r="I708" s="146"/>
      <c r="L708" s="31"/>
      <c r="M708" s="147"/>
      <c r="T708" s="55"/>
      <c r="AT708" s="16" t="s">
        <v>141</v>
      </c>
      <c r="AU708" s="16" t="s">
        <v>90</v>
      </c>
    </row>
    <row r="709" spans="2:65" s="12" customFormat="1" ht="11.25">
      <c r="B709" s="150"/>
      <c r="D709" s="144" t="s">
        <v>143</v>
      </c>
      <c r="E709" s="151" t="s">
        <v>1</v>
      </c>
      <c r="F709" s="152" t="s">
        <v>694</v>
      </c>
      <c r="H709" s="151" t="s">
        <v>1</v>
      </c>
      <c r="I709" s="153"/>
      <c r="L709" s="150"/>
      <c r="M709" s="154"/>
      <c r="T709" s="155"/>
      <c r="AT709" s="151" t="s">
        <v>143</v>
      </c>
      <c r="AU709" s="151" t="s">
        <v>90</v>
      </c>
      <c r="AV709" s="12" t="s">
        <v>88</v>
      </c>
      <c r="AW709" s="12" t="s">
        <v>36</v>
      </c>
      <c r="AX709" s="12" t="s">
        <v>80</v>
      </c>
      <c r="AY709" s="151" t="s">
        <v>130</v>
      </c>
    </row>
    <row r="710" spans="2:65" s="12" customFormat="1" ht="11.25">
      <c r="B710" s="150"/>
      <c r="D710" s="144" t="s">
        <v>143</v>
      </c>
      <c r="E710" s="151" t="s">
        <v>1</v>
      </c>
      <c r="F710" s="152" t="s">
        <v>192</v>
      </c>
      <c r="H710" s="151" t="s">
        <v>1</v>
      </c>
      <c r="I710" s="153"/>
      <c r="L710" s="150"/>
      <c r="M710" s="154"/>
      <c r="T710" s="155"/>
      <c r="AT710" s="151" t="s">
        <v>143</v>
      </c>
      <c r="AU710" s="151" t="s">
        <v>90</v>
      </c>
      <c r="AV710" s="12" t="s">
        <v>88</v>
      </c>
      <c r="AW710" s="12" t="s">
        <v>36</v>
      </c>
      <c r="AX710" s="12" t="s">
        <v>80</v>
      </c>
      <c r="AY710" s="151" t="s">
        <v>130</v>
      </c>
    </row>
    <row r="711" spans="2:65" s="13" customFormat="1" ht="11.25">
      <c r="B711" s="156"/>
      <c r="D711" s="144" t="s">
        <v>143</v>
      </c>
      <c r="E711" s="157" t="s">
        <v>1</v>
      </c>
      <c r="F711" s="158" t="s">
        <v>433</v>
      </c>
      <c r="H711" s="159">
        <v>185</v>
      </c>
      <c r="I711" s="160"/>
      <c r="L711" s="156"/>
      <c r="M711" s="161"/>
      <c r="T711" s="162"/>
      <c r="AT711" s="157" t="s">
        <v>143</v>
      </c>
      <c r="AU711" s="157" t="s">
        <v>90</v>
      </c>
      <c r="AV711" s="13" t="s">
        <v>90</v>
      </c>
      <c r="AW711" s="13" t="s">
        <v>36</v>
      </c>
      <c r="AX711" s="13" t="s">
        <v>80</v>
      </c>
      <c r="AY711" s="157" t="s">
        <v>130</v>
      </c>
    </row>
    <row r="712" spans="2:65" s="12" customFormat="1" ht="11.25">
      <c r="B712" s="150"/>
      <c r="D712" s="144" t="s">
        <v>143</v>
      </c>
      <c r="E712" s="151" t="s">
        <v>1</v>
      </c>
      <c r="F712" s="152" t="s">
        <v>158</v>
      </c>
      <c r="H712" s="151" t="s">
        <v>1</v>
      </c>
      <c r="I712" s="153"/>
      <c r="L712" s="150"/>
      <c r="M712" s="154"/>
      <c r="T712" s="155"/>
      <c r="AT712" s="151" t="s">
        <v>143</v>
      </c>
      <c r="AU712" s="151" t="s">
        <v>90</v>
      </c>
      <c r="AV712" s="12" t="s">
        <v>88</v>
      </c>
      <c r="AW712" s="12" t="s">
        <v>36</v>
      </c>
      <c r="AX712" s="12" t="s">
        <v>80</v>
      </c>
      <c r="AY712" s="151" t="s">
        <v>130</v>
      </c>
    </row>
    <row r="713" spans="2:65" s="13" customFormat="1" ht="11.25">
      <c r="B713" s="156"/>
      <c r="D713" s="144" t="s">
        <v>143</v>
      </c>
      <c r="E713" s="157" t="s">
        <v>1</v>
      </c>
      <c r="F713" s="158" t="s">
        <v>178</v>
      </c>
      <c r="H713" s="159">
        <v>5</v>
      </c>
      <c r="I713" s="160"/>
      <c r="L713" s="156"/>
      <c r="M713" s="161"/>
      <c r="T713" s="162"/>
      <c r="AT713" s="157" t="s">
        <v>143</v>
      </c>
      <c r="AU713" s="157" t="s">
        <v>90</v>
      </c>
      <c r="AV713" s="13" t="s">
        <v>90</v>
      </c>
      <c r="AW713" s="13" t="s">
        <v>36</v>
      </c>
      <c r="AX713" s="13" t="s">
        <v>80</v>
      </c>
      <c r="AY713" s="157" t="s">
        <v>130</v>
      </c>
    </row>
    <row r="714" spans="2:65" s="14" customFormat="1" ht="11.25">
      <c r="B714" s="163"/>
      <c r="D714" s="144" t="s">
        <v>143</v>
      </c>
      <c r="E714" s="164" t="s">
        <v>1</v>
      </c>
      <c r="F714" s="165" t="s">
        <v>147</v>
      </c>
      <c r="H714" s="166">
        <v>190</v>
      </c>
      <c r="I714" s="167"/>
      <c r="L714" s="163"/>
      <c r="M714" s="168"/>
      <c r="T714" s="169"/>
      <c r="AT714" s="164" t="s">
        <v>143</v>
      </c>
      <c r="AU714" s="164" t="s">
        <v>90</v>
      </c>
      <c r="AV714" s="14" t="s">
        <v>137</v>
      </c>
      <c r="AW714" s="14" t="s">
        <v>36</v>
      </c>
      <c r="AX714" s="14" t="s">
        <v>88</v>
      </c>
      <c r="AY714" s="164" t="s">
        <v>130</v>
      </c>
    </row>
    <row r="715" spans="2:65" s="11" customFormat="1" ht="22.9" customHeight="1">
      <c r="B715" s="119"/>
      <c r="D715" s="120" t="s">
        <v>79</v>
      </c>
      <c r="E715" s="129" t="s">
        <v>211</v>
      </c>
      <c r="F715" s="129" t="s">
        <v>695</v>
      </c>
      <c r="I715" s="122"/>
      <c r="J715" s="130">
        <f>BK715</f>
        <v>0</v>
      </c>
      <c r="L715" s="119"/>
      <c r="M715" s="124"/>
      <c r="P715" s="125">
        <f>SUM(P716:P853)</f>
        <v>0</v>
      </c>
      <c r="R715" s="125">
        <f>SUM(R716:R853)</f>
        <v>2.4717562999999996</v>
      </c>
      <c r="T715" s="126">
        <f>SUM(T716:T853)</f>
        <v>16.607400000000002</v>
      </c>
      <c r="AR715" s="120" t="s">
        <v>88</v>
      </c>
      <c r="AT715" s="127" t="s">
        <v>79</v>
      </c>
      <c r="AU715" s="127" t="s">
        <v>88</v>
      </c>
      <c r="AY715" s="120" t="s">
        <v>130</v>
      </c>
      <c r="BK715" s="128">
        <f>SUM(BK716:BK853)</f>
        <v>0</v>
      </c>
    </row>
    <row r="716" spans="2:65" s="1" customFormat="1" ht="24.2" customHeight="1">
      <c r="B716" s="31"/>
      <c r="C716" s="131" t="s">
        <v>696</v>
      </c>
      <c r="D716" s="131" t="s">
        <v>132</v>
      </c>
      <c r="E716" s="132" t="s">
        <v>697</v>
      </c>
      <c r="F716" s="133" t="s">
        <v>698</v>
      </c>
      <c r="G716" s="134" t="s">
        <v>231</v>
      </c>
      <c r="H716" s="135">
        <v>3</v>
      </c>
      <c r="I716" s="136"/>
      <c r="J716" s="137">
        <f>ROUND(I716*H716,2)</f>
        <v>0</v>
      </c>
      <c r="K716" s="133" t="s">
        <v>1</v>
      </c>
      <c r="L716" s="31"/>
      <c r="M716" s="138" t="s">
        <v>1</v>
      </c>
      <c r="N716" s="139" t="s">
        <v>45</v>
      </c>
      <c r="P716" s="140">
        <f>O716*H716</f>
        <v>0</v>
      </c>
      <c r="Q716" s="140">
        <v>0.10940999999999999</v>
      </c>
      <c r="R716" s="140">
        <f>Q716*H716</f>
        <v>0.32822999999999997</v>
      </c>
      <c r="S716" s="140">
        <v>0</v>
      </c>
      <c r="T716" s="141">
        <f>S716*H716</f>
        <v>0</v>
      </c>
      <c r="AR716" s="142" t="s">
        <v>137</v>
      </c>
      <c r="AT716" s="142" t="s">
        <v>132</v>
      </c>
      <c r="AU716" s="142" t="s">
        <v>90</v>
      </c>
      <c r="AY716" s="16" t="s">
        <v>130</v>
      </c>
      <c r="BE716" s="143">
        <f>IF(N716="základní",J716,0)</f>
        <v>0</v>
      </c>
      <c r="BF716" s="143">
        <f>IF(N716="snížená",J716,0)</f>
        <v>0</v>
      </c>
      <c r="BG716" s="143">
        <f>IF(N716="zákl. přenesená",J716,0)</f>
        <v>0</v>
      </c>
      <c r="BH716" s="143">
        <f>IF(N716="sníž. přenesená",J716,0)</f>
        <v>0</v>
      </c>
      <c r="BI716" s="143">
        <f>IF(N716="nulová",J716,0)</f>
        <v>0</v>
      </c>
      <c r="BJ716" s="16" t="s">
        <v>88</v>
      </c>
      <c r="BK716" s="143">
        <f>ROUND(I716*H716,2)</f>
        <v>0</v>
      </c>
      <c r="BL716" s="16" t="s">
        <v>137</v>
      </c>
      <c r="BM716" s="142" t="s">
        <v>699</v>
      </c>
    </row>
    <row r="717" spans="2:65" s="1" customFormat="1" ht="19.5">
      <c r="B717" s="31"/>
      <c r="D717" s="144" t="s">
        <v>139</v>
      </c>
      <c r="F717" s="145" t="s">
        <v>698</v>
      </c>
      <c r="I717" s="146"/>
      <c r="L717" s="31"/>
      <c r="M717" s="147"/>
      <c r="T717" s="55"/>
      <c r="AT717" s="16" t="s">
        <v>139</v>
      </c>
      <c r="AU717" s="16" t="s">
        <v>90</v>
      </c>
    </row>
    <row r="718" spans="2:65" s="12" customFormat="1" ht="11.25">
      <c r="B718" s="150"/>
      <c r="D718" s="144" t="s">
        <v>143</v>
      </c>
      <c r="E718" s="151" t="s">
        <v>1</v>
      </c>
      <c r="F718" s="152" t="s">
        <v>700</v>
      </c>
      <c r="H718" s="151" t="s">
        <v>1</v>
      </c>
      <c r="I718" s="153"/>
      <c r="L718" s="150"/>
      <c r="M718" s="154"/>
      <c r="T718" s="155"/>
      <c r="AT718" s="151" t="s">
        <v>143</v>
      </c>
      <c r="AU718" s="151" t="s">
        <v>90</v>
      </c>
      <c r="AV718" s="12" t="s">
        <v>88</v>
      </c>
      <c r="AW718" s="12" t="s">
        <v>36</v>
      </c>
      <c r="AX718" s="12" t="s">
        <v>80</v>
      </c>
      <c r="AY718" s="151" t="s">
        <v>130</v>
      </c>
    </row>
    <row r="719" spans="2:65" s="13" customFormat="1" ht="11.25">
      <c r="B719" s="156"/>
      <c r="D719" s="144" t="s">
        <v>143</v>
      </c>
      <c r="E719" s="157" t="s">
        <v>1</v>
      </c>
      <c r="F719" s="158" t="s">
        <v>160</v>
      </c>
      <c r="H719" s="159">
        <v>3</v>
      </c>
      <c r="I719" s="160"/>
      <c r="L719" s="156"/>
      <c r="M719" s="161"/>
      <c r="T719" s="162"/>
      <c r="AT719" s="157" t="s">
        <v>143</v>
      </c>
      <c r="AU719" s="157" t="s">
        <v>90</v>
      </c>
      <c r="AV719" s="13" t="s">
        <v>90</v>
      </c>
      <c r="AW719" s="13" t="s">
        <v>36</v>
      </c>
      <c r="AX719" s="13" t="s">
        <v>88</v>
      </c>
      <c r="AY719" s="157" t="s">
        <v>130</v>
      </c>
    </row>
    <row r="720" spans="2:65" s="1" customFormat="1" ht="24.2" customHeight="1">
      <c r="B720" s="31"/>
      <c r="C720" s="131" t="s">
        <v>701</v>
      </c>
      <c r="D720" s="131" t="s">
        <v>132</v>
      </c>
      <c r="E720" s="132" t="s">
        <v>702</v>
      </c>
      <c r="F720" s="133" t="s">
        <v>703</v>
      </c>
      <c r="G720" s="134" t="s">
        <v>188</v>
      </c>
      <c r="H720" s="135">
        <v>50</v>
      </c>
      <c r="I720" s="136"/>
      <c r="J720" s="137">
        <f>ROUND(I720*H720,2)</f>
        <v>0</v>
      </c>
      <c r="K720" s="133" t="s">
        <v>136</v>
      </c>
      <c r="L720" s="31"/>
      <c r="M720" s="138" t="s">
        <v>1</v>
      </c>
      <c r="N720" s="139" t="s">
        <v>45</v>
      </c>
      <c r="P720" s="140">
        <f>O720*H720</f>
        <v>0</v>
      </c>
      <c r="Q720" s="140">
        <v>1.2999999999999999E-4</v>
      </c>
      <c r="R720" s="140">
        <f>Q720*H720</f>
        <v>6.4999999999999997E-3</v>
      </c>
      <c r="S720" s="140">
        <v>0</v>
      </c>
      <c r="T720" s="141">
        <f>S720*H720</f>
        <v>0</v>
      </c>
      <c r="AR720" s="142" t="s">
        <v>137</v>
      </c>
      <c r="AT720" s="142" t="s">
        <v>132</v>
      </c>
      <c r="AU720" s="142" t="s">
        <v>90</v>
      </c>
      <c r="AY720" s="16" t="s">
        <v>130</v>
      </c>
      <c r="BE720" s="143">
        <f>IF(N720="základní",J720,0)</f>
        <v>0</v>
      </c>
      <c r="BF720" s="143">
        <f>IF(N720="snížená",J720,0)</f>
        <v>0</v>
      </c>
      <c r="BG720" s="143">
        <f>IF(N720="zákl. přenesená",J720,0)</f>
        <v>0</v>
      </c>
      <c r="BH720" s="143">
        <f>IF(N720="sníž. přenesená",J720,0)</f>
        <v>0</v>
      </c>
      <c r="BI720" s="143">
        <f>IF(N720="nulová",J720,0)</f>
        <v>0</v>
      </c>
      <c r="BJ720" s="16" t="s">
        <v>88</v>
      </c>
      <c r="BK720" s="143">
        <f>ROUND(I720*H720,2)</f>
        <v>0</v>
      </c>
      <c r="BL720" s="16" t="s">
        <v>137</v>
      </c>
      <c r="BM720" s="142" t="s">
        <v>704</v>
      </c>
    </row>
    <row r="721" spans="2:65" s="1" customFormat="1" ht="19.5">
      <c r="B721" s="31"/>
      <c r="D721" s="144" t="s">
        <v>139</v>
      </c>
      <c r="F721" s="145" t="s">
        <v>705</v>
      </c>
      <c r="I721" s="146"/>
      <c r="L721" s="31"/>
      <c r="M721" s="147"/>
      <c r="T721" s="55"/>
      <c r="AT721" s="16" t="s">
        <v>139</v>
      </c>
      <c r="AU721" s="16" t="s">
        <v>90</v>
      </c>
    </row>
    <row r="722" spans="2:65" s="1" customFormat="1" ht="11.25">
      <c r="B722" s="31"/>
      <c r="D722" s="148" t="s">
        <v>141</v>
      </c>
      <c r="F722" s="149" t="s">
        <v>706</v>
      </c>
      <c r="I722" s="146"/>
      <c r="L722" s="31"/>
      <c r="M722" s="147"/>
      <c r="T722" s="55"/>
      <c r="AT722" s="16" t="s">
        <v>141</v>
      </c>
      <c r="AU722" s="16" t="s">
        <v>90</v>
      </c>
    </row>
    <row r="723" spans="2:65" s="12" customFormat="1" ht="11.25">
      <c r="B723" s="150"/>
      <c r="D723" s="144" t="s">
        <v>143</v>
      </c>
      <c r="E723" s="151" t="s">
        <v>1</v>
      </c>
      <c r="F723" s="152" t="s">
        <v>707</v>
      </c>
      <c r="H723" s="151" t="s">
        <v>1</v>
      </c>
      <c r="I723" s="153"/>
      <c r="L723" s="150"/>
      <c r="M723" s="154"/>
      <c r="T723" s="155"/>
      <c r="AT723" s="151" t="s">
        <v>143</v>
      </c>
      <c r="AU723" s="151" t="s">
        <v>90</v>
      </c>
      <c r="AV723" s="12" t="s">
        <v>88</v>
      </c>
      <c r="AW723" s="12" t="s">
        <v>36</v>
      </c>
      <c r="AX723" s="12" t="s">
        <v>80</v>
      </c>
      <c r="AY723" s="151" t="s">
        <v>130</v>
      </c>
    </row>
    <row r="724" spans="2:65" s="13" customFormat="1" ht="11.25">
      <c r="B724" s="156"/>
      <c r="D724" s="144" t="s">
        <v>143</v>
      </c>
      <c r="E724" s="157" t="s">
        <v>1</v>
      </c>
      <c r="F724" s="158" t="s">
        <v>495</v>
      </c>
      <c r="H724" s="159">
        <v>50</v>
      </c>
      <c r="I724" s="160"/>
      <c r="L724" s="156"/>
      <c r="M724" s="161"/>
      <c r="T724" s="162"/>
      <c r="AT724" s="157" t="s">
        <v>143</v>
      </c>
      <c r="AU724" s="157" t="s">
        <v>90</v>
      </c>
      <c r="AV724" s="13" t="s">
        <v>90</v>
      </c>
      <c r="AW724" s="13" t="s">
        <v>36</v>
      </c>
      <c r="AX724" s="13" t="s">
        <v>80</v>
      </c>
      <c r="AY724" s="157" t="s">
        <v>130</v>
      </c>
    </row>
    <row r="725" spans="2:65" s="14" customFormat="1" ht="11.25">
      <c r="B725" s="163"/>
      <c r="D725" s="144" t="s">
        <v>143</v>
      </c>
      <c r="E725" s="164" t="s">
        <v>1</v>
      </c>
      <c r="F725" s="165" t="s">
        <v>147</v>
      </c>
      <c r="H725" s="166">
        <v>50</v>
      </c>
      <c r="I725" s="167"/>
      <c r="L725" s="163"/>
      <c r="M725" s="168"/>
      <c r="T725" s="169"/>
      <c r="AT725" s="164" t="s">
        <v>143</v>
      </c>
      <c r="AU725" s="164" t="s">
        <v>90</v>
      </c>
      <c r="AV725" s="14" t="s">
        <v>137</v>
      </c>
      <c r="AW725" s="14" t="s">
        <v>36</v>
      </c>
      <c r="AX725" s="14" t="s">
        <v>88</v>
      </c>
      <c r="AY725" s="164" t="s">
        <v>130</v>
      </c>
    </row>
    <row r="726" spans="2:65" s="1" customFormat="1" ht="24.2" customHeight="1">
      <c r="B726" s="31"/>
      <c r="C726" s="131" t="s">
        <v>708</v>
      </c>
      <c r="D726" s="131" t="s">
        <v>132</v>
      </c>
      <c r="E726" s="132" t="s">
        <v>709</v>
      </c>
      <c r="F726" s="133" t="s">
        <v>710</v>
      </c>
      <c r="G726" s="134" t="s">
        <v>188</v>
      </c>
      <c r="H726" s="135">
        <v>6</v>
      </c>
      <c r="I726" s="136"/>
      <c r="J726" s="137">
        <f>ROUND(I726*H726,2)</f>
        <v>0</v>
      </c>
      <c r="K726" s="133" t="s">
        <v>136</v>
      </c>
      <c r="L726" s="31"/>
      <c r="M726" s="138" t="s">
        <v>1</v>
      </c>
      <c r="N726" s="139" t="s">
        <v>45</v>
      </c>
      <c r="P726" s="140">
        <f>O726*H726</f>
        <v>0</v>
      </c>
      <c r="Q726" s="140">
        <v>0.14066999999999999</v>
      </c>
      <c r="R726" s="140">
        <f>Q726*H726</f>
        <v>0.84401999999999999</v>
      </c>
      <c r="S726" s="140">
        <v>0</v>
      </c>
      <c r="T726" s="141">
        <f>S726*H726</f>
        <v>0</v>
      </c>
      <c r="AR726" s="142" t="s">
        <v>137</v>
      </c>
      <c r="AT726" s="142" t="s">
        <v>132</v>
      </c>
      <c r="AU726" s="142" t="s">
        <v>90</v>
      </c>
      <c r="AY726" s="16" t="s">
        <v>130</v>
      </c>
      <c r="BE726" s="143">
        <f>IF(N726="základní",J726,0)</f>
        <v>0</v>
      </c>
      <c r="BF726" s="143">
        <f>IF(N726="snížená",J726,0)</f>
        <v>0</v>
      </c>
      <c r="BG726" s="143">
        <f>IF(N726="zákl. přenesená",J726,0)</f>
        <v>0</v>
      </c>
      <c r="BH726" s="143">
        <f>IF(N726="sníž. přenesená",J726,0)</f>
        <v>0</v>
      </c>
      <c r="BI726" s="143">
        <f>IF(N726="nulová",J726,0)</f>
        <v>0</v>
      </c>
      <c r="BJ726" s="16" t="s">
        <v>88</v>
      </c>
      <c r="BK726" s="143">
        <f>ROUND(I726*H726,2)</f>
        <v>0</v>
      </c>
      <c r="BL726" s="16" t="s">
        <v>137</v>
      </c>
      <c r="BM726" s="142" t="s">
        <v>711</v>
      </c>
    </row>
    <row r="727" spans="2:65" s="1" customFormat="1" ht="29.25">
      <c r="B727" s="31"/>
      <c r="D727" s="144" t="s">
        <v>139</v>
      </c>
      <c r="F727" s="145" t="s">
        <v>712</v>
      </c>
      <c r="I727" s="146"/>
      <c r="L727" s="31"/>
      <c r="M727" s="147"/>
      <c r="T727" s="55"/>
      <c r="AT727" s="16" t="s">
        <v>139</v>
      </c>
      <c r="AU727" s="16" t="s">
        <v>90</v>
      </c>
    </row>
    <row r="728" spans="2:65" s="1" customFormat="1" ht="11.25">
      <c r="B728" s="31"/>
      <c r="D728" s="148" t="s">
        <v>141</v>
      </c>
      <c r="F728" s="149" t="s">
        <v>713</v>
      </c>
      <c r="I728" s="146"/>
      <c r="L728" s="31"/>
      <c r="M728" s="147"/>
      <c r="T728" s="55"/>
      <c r="AT728" s="16" t="s">
        <v>141</v>
      </c>
      <c r="AU728" s="16" t="s">
        <v>90</v>
      </c>
    </row>
    <row r="729" spans="2:65" s="12" customFormat="1" ht="11.25">
      <c r="B729" s="150"/>
      <c r="D729" s="144" t="s">
        <v>143</v>
      </c>
      <c r="E729" s="151" t="s">
        <v>1</v>
      </c>
      <c r="F729" s="152" t="s">
        <v>622</v>
      </c>
      <c r="H729" s="151" t="s">
        <v>1</v>
      </c>
      <c r="I729" s="153"/>
      <c r="L729" s="150"/>
      <c r="M729" s="154"/>
      <c r="T729" s="155"/>
      <c r="AT729" s="151" t="s">
        <v>143</v>
      </c>
      <c r="AU729" s="151" t="s">
        <v>90</v>
      </c>
      <c r="AV729" s="12" t="s">
        <v>88</v>
      </c>
      <c r="AW729" s="12" t="s">
        <v>36</v>
      </c>
      <c r="AX729" s="12" t="s">
        <v>80</v>
      </c>
      <c r="AY729" s="151" t="s">
        <v>130</v>
      </c>
    </row>
    <row r="730" spans="2:65" s="12" customFormat="1" ht="11.25">
      <c r="B730" s="150"/>
      <c r="D730" s="144" t="s">
        <v>143</v>
      </c>
      <c r="E730" s="151" t="s">
        <v>1</v>
      </c>
      <c r="F730" s="152" t="s">
        <v>192</v>
      </c>
      <c r="H730" s="151" t="s">
        <v>1</v>
      </c>
      <c r="I730" s="153"/>
      <c r="L730" s="150"/>
      <c r="M730" s="154"/>
      <c r="T730" s="155"/>
      <c r="AT730" s="151" t="s">
        <v>143</v>
      </c>
      <c r="AU730" s="151" t="s">
        <v>90</v>
      </c>
      <c r="AV730" s="12" t="s">
        <v>88</v>
      </c>
      <c r="AW730" s="12" t="s">
        <v>36</v>
      </c>
      <c r="AX730" s="12" t="s">
        <v>80</v>
      </c>
      <c r="AY730" s="151" t="s">
        <v>130</v>
      </c>
    </row>
    <row r="731" spans="2:65" s="13" customFormat="1" ht="11.25">
      <c r="B731" s="156"/>
      <c r="D731" s="144" t="s">
        <v>143</v>
      </c>
      <c r="E731" s="157" t="s">
        <v>1</v>
      </c>
      <c r="F731" s="158" t="s">
        <v>193</v>
      </c>
      <c r="H731" s="159">
        <v>6</v>
      </c>
      <c r="I731" s="160"/>
      <c r="L731" s="156"/>
      <c r="M731" s="161"/>
      <c r="T731" s="162"/>
      <c r="AT731" s="157" t="s">
        <v>143</v>
      </c>
      <c r="AU731" s="157" t="s">
        <v>90</v>
      </c>
      <c r="AV731" s="13" t="s">
        <v>90</v>
      </c>
      <c r="AW731" s="13" t="s">
        <v>36</v>
      </c>
      <c r="AX731" s="13" t="s">
        <v>80</v>
      </c>
      <c r="AY731" s="157" t="s">
        <v>130</v>
      </c>
    </row>
    <row r="732" spans="2:65" s="14" customFormat="1" ht="11.25">
      <c r="B732" s="163"/>
      <c r="D732" s="144" t="s">
        <v>143</v>
      </c>
      <c r="E732" s="164" t="s">
        <v>1</v>
      </c>
      <c r="F732" s="165" t="s">
        <v>147</v>
      </c>
      <c r="H732" s="166">
        <v>6</v>
      </c>
      <c r="I732" s="167"/>
      <c r="L732" s="163"/>
      <c r="M732" s="168"/>
      <c r="T732" s="169"/>
      <c r="AT732" s="164" t="s">
        <v>143</v>
      </c>
      <c r="AU732" s="164" t="s">
        <v>90</v>
      </c>
      <c r="AV732" s="14" t="s">
        <v>137</v>
      </c>
      <c r="AW732" s="14" t="s">
        <v>36</v>
      </c>
      <c r="AX732" s="14" t="s">
        <v>88</v>
      </c>
      <c r="AY732" s="164" t="s">
        <v>130</v>
      </c>
    </row>
    <row r="733" spans="2:65" s="1" customFormat="1" ht="21.75" customHeight="1">
      <c r="B733" s="31"/>
      <c r="C733" s="170" t="s">
        <v>714</v>
      </c>
      <c r="D733" s="170" t="s">
        <v>371</v>
      </c>
      <c r="E733" s="171" t="s">
        <v>715</v>
      </c>
      <c r="F733" s="172" t="s">
        <v>716</v>
      </c>
      <c r="G733" s="173" t="s">
        <v>188</v>
      </c>
      <c r="H733" s="174">
        <v>6</v>
      </c>
      <c r="I733" s="175"/>
      <c r="J733" s="176">
        <f>ROUND(I733*H733,2)</f>
        <v>0</v>
      </c>
      <c r="K733" s="172" t="s">
        <v>136</v>
      </c>
      <c r="L733" s="177"/>
      <c r="M733" s="178" t="s">
        <v>1</v>
      </c>
      <c r="N733" s="179" t="s">
        <v>45</v>
      </c>
      <c r="P733" s="140">
        <f>O733*H733</f>
        <v>0</v>
      </c>
      <c r="Q733" s="140">
        <v>6.5000000000000002E-2</v>
      </c>
      <c r="R733" s="140">
        <f>Q733*H733</f>
        <v>0.39</v>
      </c>
      <c r="S733" s="140">
        <v>0</v>
      </c>
      <c r="T733" s="141">
        <f>S733*H733</f>
        <v>0</v>
      </c>
      <c r="AR733" s="142" t="s">
        <v>204</v>
      </c>
      <c r="AT733" s="142" t="s">
        <v>371</v>
      </c>
      <c r="AU733" s="142" t="s">
        <v>90</v>
      </c>
      <c r="AY733" s="16" t="s">
        <v>130</v>
      </c>
      <c r="BE733" s="143">
        <f>IF(N733="základní",J733,0)</f>
        <v>0</v>
      </c>
      <c r="BF733" s="143">
        <f>IF(N733="snížená",J733,0)</f>
        <v>0</v>
      </c>
      <c r="BG733" s="143">
        <f>IF(N733="zákl. přenesená",J733,0)</f>
        <v>0</v>
      </c>
      <c r="BH733" s="143">
        <f>IF(N733="sníž. přenesená",J733,0)</f>
        <v>0</v>
      </c>
      <c r="BI733" s="143">
        <f>IF(N733="nulová",J733,0)</f>
        <v>0</v>
      </c>
      <c r="BJ733" s="16" t="s">
        <v>88</v>
      </c>
      <c r="BK733" s="143">
        <f>ROUND(I733*H733,2)</f>
        <v>0</v>
      </c>
      <c r="BL733" s="16" t="s">
        <v>137</v>
      </c>
      <c r="BM733" s="142" t="s">
        <v>717</v>
      </c>
    </row>
    <row r="734" spans="2:65" s="1" customFormat="1" ht="11.25">
      <c r="B734" s="31"/>
      <c r="D734" s="144" t="s">
        <v>139</v>
      </c>
      <c r="F734" s="145" t="s">
        <v>716</v>
      </c>
      <c r="I734" s="146"/>
      <c r="L734" s="31"/>
      <c r="M734" s="147"/>
      <c r="T734" s="55"/>
      <c r="AT734" s="16" t="s">
        <v>139</v>
      </c>
      <c r="AU734" s="16" t="s">
        <v>90</v>
      </c>
    </row>
    <row r="735" spans="2:65" s="12" customFormat="1" ht="11.25">
      <c r="B735" s="150"/>
      <c r="D735" s="144" t="s">
        <v>143</v>
      </c>
      <c r="E735" s="151" t="s">
        <v>1</v>
      </c>
      <c r="F735" s="152" t="s">
        <v>622</v>
      </c>
      <c r="H735" s="151" t="s">
        <v>1</v>
      </c>
      <c r="I735" s="153"/>
      <c r="L735" s="150"/>
      <c r="M735" s="154"/>
      <c r="T735" s="155"/>
      <c r="AT735" s="151" t="s">
        <v>143</v>
      </c>
      <c r="AU735" s="151" t="s">
        <v>90</v>
      </c>
      <c r="AV735" s="12" t="s">
        <v>88</v>
      </c>
      <c r="AW735" s="12" t="s">
        <v>36</v>
      </c>
      <c r="AX735" s="12" t="s">
        <v>80</v>
      </c>
      <c r="AY735" s="151" t="s">
        <v>130</v>
      </c>
    </row>
    <row r="736" spans="2:65" s="12" customFormat="1" ht="11.25">
      <c r="B736" s="150"/>
      <c r="D736" s="144" t="s">
        <v>143</v>
      </c>
      <c r="E736" s="151" t="s">
        <v>1</v>
      </c>
      <c r="F736" s="152" t="s">
        <v>192</v>
      </c>
      <c r="H736" s="151" t="s">
        <v>1</v>
      </c>
      <c r="I736" s="153"/>
      <c r="L736" s="150"/>
      <c r="M736" s="154"/>
      <c r="T736" s="155"/>
      <c r="AT736" s="151" t="s">
        <v>143</v>
      </c>
      <c r="AU736" s="151" t="s">
        <v>90</v>
      </c>
      <c r="AV736" s="12" t="s">
        <v>88</v>
      </c>
      <c r="AW736" s="12" t="s">
        <v>36</v>
      </c>
      <c r="AX736" s="12" t="s">
        <v>80</v>
      </c>
      <c r="AY736" s="151" t="s">
        <v>130</v>
      </c>
    </row>
    <row r="737" spans="2:65" s="13" customFormat="1" ht="11.25">
      <c r="B737" s="156"/>
      <c r="D737" s="144" t="s">
        <v>143</v>
      </c>
      <c r="E737" s="157" t="s">
        <v>1</v>
      </c>
      <c r="F737" s="158" t="s">
        <v>193</v>
      </c>
      <c r="H737" s="159">
        <v>6</v>
      </c>
      <c r="I737" s="160"/>
      <c r="L737" s="156"/>
      <c r="M737" s="161"/>
      <c r="T737" s="162"/>
      <c r="AT737" s="157" t="s">
        <v>143</v>
      </c>
      <c r="AU737" s="157" t="s">
        <v>90</v>
      </c>
      <c r="AV737" s="13" t="s">
        <v>90</v>
      </c>
      <c r="AW737" s="13" t="s">
        <v>36</v>
      </c>
      <c r="AX737" s="13" t="s">
        <v>80</v>
      </c>
      <c r="AY737" s="157" t="s">
        <v>130</v>
      </c>
    </row>
    <row r="738" spans="2:65" s="14" customFormat="1" ht="11.25">
      <c r="B738" s="163"/>
      <c r="D738" s="144" t="s">
        <v>143</v>
      </c>
      <c r="E738" s="164" t="s">
        <v>1</v>
      </c>
      <c r="F738" s="165" t="s">
        <v>147</v>
      </c>
      <c r="H738" s="166">
        <v>6</v>
      </c>
      <c r="I738" s="167"/>
      <c r="L738" s="163"/>
      <c r="M738" s="168"/>
      <c r="T738" s="169"/>
      <c r="AT738" s="164" t="s">
        <v>143</v>
      </c>
      <c r="AU738" s="164" t="s">
        <v>90</v>
      </c>
      <c r="AV738" s="14" t="s">
        <v>137</v>
      </c>
      <c r="AW738" s="14" t="s">
        <v>36</v>
      </c>
      <c r="AX738" s="14" t="s">
        <v>88</v>
      </c>
      <c r="AY738" s="164" t="s">
        <v>130</v>
      </c>
    </row>
    <row r="739" spans="2:65" s="1" customFormat="1" ht="24.2" customHeight="1">
      <c r="B739" s="31"/>
      <c r="C739" s="131" t="s">
        <v>718</v>
      </c>
      <c r="D739" s="131" t="s">
        <v>132</v>
      </c>
      <c r="E739" s="132" t="s">
        <v>719</v>
      </c>
      <c r="F739" s="133" t="s">
        <v>720</v>
      </c>
      <c r="G739" s="134" t="s">
        <v>188</v>
      </c>
      <c r="H739" s="135">
        <v>30</v>
      </c>
      <c r="I739" s="136"/>
      <c r="J739" s="137">
        <f>ROUND(I739*H739,2)</f>
        <v>0</v>
      </c>
      <c r="K739" s="133" t="s">
        <v>136</v>
      </c>
      <c r="L739" s="31"/>
      <c r="M739" s="138" t="s">
        <v>1</v>
      </c>
      <c r="N739" s="139" t="s">
        <v>45</v>
      </c>
      <c r="P739" s="140">
        <f>O739*H739</f>
        <v>0</v>
      </c>
      <c r="Q739" s="140">
        <v>0</v>
      </c>
      <c r="R739" s="140">
        <f>Q739*H739</f>
        <v>0</v>
      </c>
      <c r="S739" s="140">
        <v>0</v>
      </c>
      <c r="T739" s="141">
        <f>S739*H739</f>
        <v>0</v>
      </c>
      <c r="AR739" s="142" t="s">
        <v>137</v>
      </c>
      <c r="AT739" s="142" t="s">
        <v>132</v>
      </c>
      <c r="AU739" s="142" t="s">
        <v>90</v>
      </c>
      <c r="AY739" s="16" t="s">
        <v>130</v>
      </c>
      <c r="BE739" s="143">
        <f>IF(N739="základní",J739,0)</f>
        <v>0</v>
      </c>
      <c r="BF739" s="143">
        <f>IF(N739="snížená",J739,0)</f>
        <v>0</v>
      </c>
      <c r="BG739" s="143">
        <f>IF(N739="zákl. přenesená",J739,0)</f>
        <v>0</v>
      </c>
      <c r="BH739" s="143">
        <f>IF(N739="sníž. přenesená",J739,0)</f>
        <v>0</v>
      </c>
      <c r="BI739" s="143">
        <f>IF(N739="nulová",J739,0)</f>
        <v>0</v>
      </c>
      <c r="BJ739" s="16" t="s">
        <v>88</v>
      </c>
      <c r="BK739" s="143">
        <f>ROUND(I739*H739,2)</f>
        <v>0</v>
      </c>
      <c r="BL739" s="16" t="s">
        <v>137</v>
      </c>
      <c r="BM739" s="142" t="s">
        <v>721</v>
      </c>
    </row>
    <row r="740" spans="2:65" s="1" customFormat="1" ht="19.5">
      <c r="B740" s="31"/>
      <c r="D740" s="144" t="s">
        <v>139</v>
      </c>
      <c r="F740" s="145" t="s">
        <v>722</v>
      </c>
      <c r="I740" s="146"/>
      <c r="L740" s="31"/>
      <c r="M740" s="147"/>
      <c r="T740" s="55"/>
      <c r="AT740" s="16" t="s">
        <v>139</v>
      </c>
      <c r="AU740" s="16" t="s">
        <v>90</v>
      </c>
    </row>
    <row r="741" spans="2:65" s="1" customFormat="1" ht="11.25">
      <c r="B741" s="31"/>
      <c r="D741" s="148" t="s">
        <v>141</v>
      </c>
      <c r="F741" s="149" t="s">
        <v>723</v>
      </c>
      <c r="I741" s="146"/>
      <c r="L741" s="31"/>
      <c r="M741" s="147"/>
      <c r="T741" s="55"/>
      <c r="AT741" s="16" t="s">
        <v>141</v>
      </c>
      <c r="AU741" s="16" t="s">
        <v>90</v>
      </c>
    </row>
    <row r="742" spans="2:65" s="12" customFormat="1" ht="11.25">
      <c r="B742" s="150"/>
      <c r="D742" s="144" t="s">
        <v>143</v>
      </c>
      <c r="E742" s="151" t="s">
        <v>1</v>
      </c>
      <c r="F742" s="152" t="s">
        <v>724</v>
      </c>
      <c r="H742" s="151" t="s">
        <v>1</v>
      </c>
      <c r="I742" s="153"/>
      <c r="L742" s="150"/>
      <c r="M742" s="154"/>
      <c r="T742" s="155"/>
      <c r="AT742" s="151" t="s">
        <v>143</v>
      </c>
      <c r="AU742" s="151" t="s">
        <v>90</v>
      </c>
      <c r="AV742" s="12" t="s">
        <v>88</v>
      </c>
      <c r="AW742" s="12" t="s">
        <v>36</v>
      </c>
      <c r="AX742" s="12" t="s">
        <v>80</v>
      </c>
      <c r="AY742" s="151" t="s">
        <v>130</v>
      </c>
    </row>
    <row r="743" spans="2:65" s="12" customFormat="1" ht="11.25">
      <c r="B743" s="150"/>
      <c r="D743" s="144" t="s">
        <v>143</v>
      </c>
      <c r="E743" s="151" t="s">
        <v>1</v>
      </c>
      <c r="F743" s="152" t="s">
        <v>144</v>
      </c>
      <c r="H743" s="151" t="s">
        <v>1</v>
      </c>
      <c r="I743" s="153"/>
      <c r="L743" s="150"/>
      <c r="M743" s="154"/>
      <c r="T743" s="155"/>
      <c r="AT743" s="151" t="s">
        <v>143</v>
      </c>
      <c r="AU743" s="151" t="s">
        <v>90</v>
      </c>
      <c r="AV743" s="12" t="s">
        <v>88</v>
      </c>
      <c r="AW743" s="12" t="s">
        <v>36</v>
      </c>
      <c r="AX743" s="12" t="s">
        <v>80</v>
      </c>
      <c r="AY743" s="151" t="s">
        <v>130</v>
      </c>
    </row>
    <row r="744" spans="2:65" s="12" customFormat="1" ht="11.25">
      <c r="B744" s="150"/>
      <c r="D744" s="144" t="s">
        <v>143</v>
      </c>
      <c r="E744" s="151" t="s">
        <v>1</v>
      </c>
      <c r="F744" s="152" t="s">
        <v>166</v>
      </c>
      <c r="H744" s="151" t="s">
        <v>1</v>
      </c>
      <c r="I744" s="153"/>
      <c r="L744" s="150"/>
      <c r="M744" s="154"/>
      <c r="T744" s="155"/>
      <c r="AT744" s="151" t="s">
        <v>143</v>
      </c>
      <c r="AU744" s="151" t="s">
        <v>90</v>
      </c>
      <c r="AV744" s="12" t="s">
        <v>88</v>
      </c>
      <c r="AW744" s="12" t="s">
        <v>36</v>
      </c>
      <c r="AX744" s="12" t="s">
        <v>80</v>
      </c>
      <c r="AY744" s="151" t="s">
        <v>130</v>
      </c>
    </row>
    <row r="745" spans="2:65" s="13" customFormat="1" ht="11.25">
      <c r="B745" s="156"/>
      <c r="D745" s="144" t="s">
        <v>143</v>
      </c>
      <c r="E745" s="157" t="s">
        <v>1</v>
      </c>
      <c r="F745" s="158" t="s">
        <v>725</v>
      </c>
      <c r="H745" s="159">
        <v>30</v>
      </c>
      <c r="I745" s="160"/>
      <c r="L745" s="156"/>
      <c r="M745" s="161"/>
      <c r="T745" s="162"/>
      <c r="AT745" s="157" t="s">
        <v>143</v>
      </c>
      <c r="AU745" s="157" t="s">
        <v>90</v>
      </c>
      <c r="AV745" s="13" t="s">
        <v>90</v>
      </c>
      <c r="AW745" s="13" t="s">
        <v>36</v>
      </c>
      <c r="AX745" s="13" t="s">
        <v>80</v>
      </c>
      <c r="AY745" s="157" t="s">
        <v>130</v>
      </c>
    </row>
    <row r="746" spans="2:65" s="14" customFormat="1" ht="11.25">
      <c r="B746" s="163"/>
      <c r="D746" s="144" t="s">
        <v>143</v>
      </c>
      <c r="E746" s="164" t="s">
        <v>1</v>
      </c>
      <c r="F746" s="165" t="s">
        <v>147</v>
      </c>
      <c r="H746" s="166">
        <v>30</v>
      </c>
      <c r="I746" s="167"/>
      <c r="L746" s="163"/>
      <c r="M746" s="168"/>
      <c r="T746" s="169"/>
      <c r="AT746" s="164" t="s">
        <v>143</v>
      </c>
      <c r="AU746" s="164" t="s">
        <v>90</v>
      </c>
      <c r="AV746" s="14" t="s">
        <v>137</v>
      </c>
      <c r="AW746" s="14" t="s">
        <v>36</v>
      </c>
      <c r="AX746" s="14" t="s">
        <v>88</v>
      </c>
      <c r="AY746" s="164" t="s">
        <v>130</v>
      </c>
    </row>
    <row r="747" spans="2:65" s="1" customFormat="1" ht="24.2" customHeight="1">
      <c r="B747" s="31"/>
      <c r="C747" s="131" t="s">
        <v>726</v>
      </c>
      <c r="D747" s="131" t="s">
        <v>132</v>
      </c>
      <c r="E747" s="132" t="s">
        <v>727</v>
      </c>
      <c r="F747" s="133" t="s">
        <v>728</v>
      </c>
      <c r="G747" s="134" t="s">
        <v>188</v>
      </c>
      <c r="H747" s="135">
        <v>30</v>
      </c>
      <c r="I747" s="136"/>
      <c r="J747" s="137">
        <f>ROUND(I747*H747,2)</f>
        <v>0</v>
      </c>
      <c r="K747" s="133" t="s">
        <v>136</v>
      </c>
      <c r="L747" s="31"/>
      <c r="M747" s="138" t="s">
        <v>1</v>
      </c>
      <c r="N747" s="139" t="s">
        <v>45</v>
      </c>
      <c r="P747" s="140">
        <f>O747*H747</f>
        <v>0</v>
      </c>
      <c r="Q747" s="140">
        <v>3.4000000000000002E-4</v>
      </c>
      <c r="R747" s="140">
        <f>Q747*H747</f>
        <v>1.0200000000000001E-2</v>
      </c>
      <c r="S747" s="140">
        <v>0</v>
      </c>
      <c r="T747" s="141">
        <f>S747*H747</f>
        <v>0</v>
      </c>
      <c r="AR747" s="142" t="s">
        <v>137</v>
      </c>
      <c r="AT747" s="142" t="s">
        <v>132</v>
      </c>
      <c r="AU747" s="142" t="s">
        <v>90</v>
      </c>
      <c r="AY747" s="16" t="s">
        <v>130</v>
      </c>
      <c r="BE747" s="143">
        <f>IF(N747="základní",J747,0)</f>
        <v>0</v>
      </c>
      <c r="BF747" s="143">
        <f>IF(N747="snížená",J747,0)</f>
        <v>0</v>
      </c>
      <c r="BG747" s="143">
        <f>IF(N747="zákl. přenesená",J747,0)</f>
        <v>0</v>
      </c>
      <c r="BH747" s="143">
        <f>IF(N747="sníž. přenesená",J747,0)</f>
        <v>0</v>
      </c>
      <c r="BI747" s="143">
        <f>IF(N747="nulová",J747,0)</f>
        <v>0</v>
      </c>
      <c r="BJ747" s="16" t="s">
        <v>88</v>
      </c>
      <c r="BK747" s="143">
        <f>ROUND(I747*H747,2)</f>
        <v>0</v>
      </c>
      <c r="BL747" s="16" t="s">
        <v>137</v>
      </c>
      <c r="BM747" s="142" t="s">
        <v>729</v>
      </c>
    </row>
    <row r="748" spans="2:65" s="1" customFormat="1" ht="29.25">
      <c r="B748" s="31"/>
      <c r="D748" s="144" t="s">
        <v>139</v>
      </c>
      <c r="F748" s="145" t="s">
        <v>730</v>
      </c>
      <c r="I748" s="146"/>
      <c r="L748" s="31"/>
      <c r="M748" s="147"/>
      <c r="T748" s="55"/>
      <c r="AT748" s="16" t="s">
        <v>139</v>
      </c>
      <c r="AU748" s="16" t="s">
        <v>90</v>
      </c>
    </row>
    <row r="749" spans="2:65" s="1" customFormat="1" ht="11.25">
      <c r="B749" s="31"/>
      <c r="D749" s="148" t="s">
        <v>141</v>
      </c>
      <c r="F749" s="149" t="s">
        <v>731</v>
      </c>
      <c r="I749" s="146"/>
      <c r="L749" s="31"/>
      <c r="M749" s="147"/>
      <c r="T749" s="55"/>
      <c r="AT749" s="16" t="s">
        <v>141</v>
      </c>
      <c r="AU749" s="16" t="s">
        <v>90</v>
      </c>
    </row>
    <row r="750" spans="2:65" s="12" customFormat="1" ht="11.25">
      <c r="B750" s="150"/>
      <c r="D750" s="144" t="s">
        <v>143</v>
      </c>
      <c r="E750" s="151" t="s">
        <v>1</v>
      </c>
      <c r="F750" s="152" t="s">
        <v>724</v>
      </c>
      <c r="H750" s="151" t="s">
        <v>1</v>
      </c>
      <c r="I750" s="153"/>
      <c r="L750" s="150"/>
      <c r="M750" s="154"/>
      <c r="T750" s="155"/>
      <c r="AT750" s="151" t="s">
        <v>143</v>
      </c>
      <c r="AU750" s="151" t="s">
        <v>90</v>
      </c>
      <c r="AV750" s="12" t="s">
        <v>88</v>
      </c>
      <c r="AW750" s="12" t="s">
        <v>36</v>
      </c>
      <c r="AX750" s="12" t="s">
        <v>80</v>
      </c>
      <c r="AY750" s="151" t="s">
        <v>130</v>
      </c>
    </row>
    <row r="751" spans="2:65" s="12" customFormat="1" ht="11.25">
      <c r="B751" s="150"/>
      <c r="D751" s="144" t="s">
        <v>143</v>
      </c>
      <c r="E751" s="151" t="s">
        <v>1</v>
      </c>
      <c r="F751" s="152" t="s">
        <v>144</v>
      </c>
      <c r="H751" s="151" t="s">
        <v>1</v>
      </c>
      <c r="I751" s="153"/>
      <c r="L751" s="150"/>
      <c r="M751" s="154"/>
      <c r="T751" s="155"/>
      <c r="AT751" s="151" t="s">
        <v>143</v>
      </c>
      <c r="AU751" s="151" t="s">
        <v>90</v>
      </c>
      <c r="AV751" s="12" t="s">
        <v>88</v>
      </c>
      <c r="AW751" s="12" t="s">
        <v>36</v>
      </c>
      <c r="AX751" s="12" t="s">
        <v>80</v>
      </c>
      <c r="AY751" s="151" t="s">
        <v>130</v>
      </c>
    </row>
    <row r="752" spans="2:65" s="12" customFormat="1" ht="11.25">
      <c r="B752" s="150"/>
      <c r="D752" s="144" t="s">
        <v>143</v>
      </c>
      <c r="E752" s="151" t="s">
        <v>1</v>
      </c>
      <c r="F752" s="152" t="s">
        <v>166</v>
      </c>
      <c r="H752" s="151" t="s">
        <v>1</v>
      </c>
      <c r="I752" s="153"/>
      <c r="L752" s="150"/>
      <c r="M752" s="154"/>
      <c r="T752" s="155"/>
      <c r="AT752" s="151" t="s">
        <v>143</v>
      </c>
      <c r="AU752" s="151" t="s">
        <v>90</v>
      </c>
      <c r="AV752" s="12" t="s">
        <v>88</v>
      </c>
      <c r="AW752" s="12" t="s">
        <v>36</v>
      </c>
      <c r="AX752" s="12" t="s">
        <v>80</v>
      </c>
      <c r="AY752" s="151" t="s">
        <v>130</v>
      </c>
    </row>
    <row r="753" spans="2:65" s="13" customFormat="1" ht="11.25">
      <c r="B753" s="156"/>
      <c r="D753" s="144" t="s">
        <v>143</v>
      </c>
      <c r="E753" s="157" t="s">
        <v>1</v>
      </c>
      <c r="F753" s="158" t="s">
        <v>725</v>
      </c>
      <c r="H753" s="159">
        <v>30</v>
      </c>
      <c r="I753" s="160"/>
      <c r="L753" s="156"/>
      <c r="M753" s="161"/>
      <c r="T753" s="162"/>
      <c r="AT753" s="157" t="s">
        <v>143</v>
      </c>
      <c r="AU753" s="157" t="s">
        <v>90</v>
      </c>
      <c r="AV753" s="13" t="s">
        <v>90</v>
      </c>
      <c r="AW753" s="13" t="s">
        <v>36</v>
      </c>
      <c r="AX753" s="13" t="s">
        <v>80</v>
      </c>
      <c r="AY753" s="157" t="s">
        <v>130</v>
      </c>
    </row>
    <row r="754" spans="2:65" s="14" customFormat="1" ht="11.25">
      <c r="B754" s="163"/>
      <c r="D754" s="144" t="s">
        <v>143</v>
      </c>
      <c r="E754" s="164" t="s">
        <v>1</v>
      </c>
      <c r="F754" s="165" t="s">
        <v>147</v>
      </c>
      <c r="H754" s="166">
        <v>30</v>
      </c>
      <c r="I754" s="167"/>
      <c r="L754" s="163"/>
      <c r="M754" s="168"/>
      <c r="T754" s="169"/>
      <c r="AT754" s="164" t="s">
        <v>143</v>
      </c>
      <c r="AU754" s="164" t="s">
        <v>90</v>
      </c>
      <c r="AV754" s="14" t="s">
        <v>137</v>
      </c>
      <c r="AW754" s="14" t="s">
        <v>36</v>
      </c>
      <c r="AX754" s="14" t="s">
        <v>88</v>
      </c>
      <c r="AY754" s="164" t="s">
        <v>130</v>
      </c>
    </row>
    <row r="755" spans="2:65" s="1" customFormat="1" ht="21.75" customHeight="1">
      <c r="B755" s="31"/>
      <c r="C755" s="131" t="s">
        <v>732</v>
      </c>
      <c r="D755" s="131" t="s">
        <v>132</v>
      </c>
      <c r="E755" s="132" t="s">
        <v>733</v>
      </c>
      <c r="F755" s="133" t="s">
        <v>734</v>
      </c>
      <c r="G755" s="134" t="s">
        <v>188</v>
      </c>
      <c r="H755" s="135">
        <v>30</v>
      </c>
      <c r="I755" s="136"/>
      <c r="J755" s="137">
        <f>ROUND(I755*H755,2)</f>
        <v>0</v>
      </c>
      <c r="K755" s="133" t="s">
        <v>136</v>
      </c>
      <c r="L755" s="31"/>
      <c r="M755" s="138" t="s">
        <v>1</v>
      </c>
      <c r="N755" s="139" t="s">
        <v>45</v>
      </c>
      <c r="P755" s="140">
        <f>O755*H755</f>
        <v>0</v>
      </c>
      <c r="Q755" s="140">
        <v>0</v>
      </c>
      <c r="R755" s="140">
        <f>Q755*H755</f>
        <v>0</v>
      </c>
      <c r="S755" s="140">
        <v>0</v>
      </c>
      <c r="T755" s="141">
        <f>S755*H755</f>
        <v>0</v>
      </c>
      <c r="AR755" s="142" t="s">
        <v>137</v>
      </c>
      <c r="AT755" s="142" t="s">
        <v>132</v>
      </c>
      <c r="AU755" s="142" t="s">
        <v>90</v>
      </c>
      <c r="AY755" s="16" t="s">
        <v>130</v>
      </c>
      <c r="BE755" s="143">
        <f>IF(N755="základní",J755,0)</f>
        <v>0</v>
      </c>
      <c r="BF755" s="143">
        <f>IF(N755="snížená",J755,0)</f>
        <v>0</v>
      </c>
      <c r="BG755" s="143">
        <f>IF(N755="zákl. přenesená",J755,0)</f>
        <v>0</v>
      </c>
      <c r="BH755" s="143">
        <f>IF(N755="sníž. přenesená",J755,0)</f>
        <v>0</v>
      </c>
      <c r="BI755" s="143">
        <f>IF(N755="nulová",J755,0)</f>
        <v>0</v>
      </c>
      <c r="BJ755" s="16" t="s">
        <v>88</v>
      </c>
      <c r="BK755" s="143">
        <f>ROUND(I755*H755,2)</f>
        <v>0</v>
      </c>
      <c r="BL755" s="16" t="s">
        <v>137</v>
      </c>
      <c r="BM755" s="142" t="s">
        <v>735</v>
      </c>
    </row>
    <row r="756" spans="2:65" s="1" customFormat="1" ht="19.5">
      <c r="B756" s="31"/>
      <c r="D756" s="144" t="s">
        <v>139</v>
      </c>
      <c r="F756" s="145" t="s">
        <v>736</v>
      </c>
      <c r="I756" s="146"/>
      <c r="L756" s="31"/>
      <c r="M756" s="147"/>
      <c r="T756" s="55"/>
      <c r="AT756" s="16" t="s">
        <v>139</v>
      </c>
      <c r="AU756" s="16" t="s">
        <v>90</v>
      </c>
    </row>
    <row r="757" spans="2:65" s="1" customFormat="1" ht="11.25">
      <c r="B757" s="31"/>
      <c r="D757" s="148" t="s">
        <v>141</v>
      </c>
      <c r="F757" s="149" t="s">
        <v>737</v>
      </c>
      <c r="I757" s="146"/>
      <c r="L757" s="31"/>
      <c r="M757" s="147"/>
      <c r="T757" s="55"/>
      <c r="AT757" s="16" t="s">
        <v>141</v>
      </c>
      <c r="AU757" s="16" t="s">
        <v>90</v>
      </c>
    </row>
    <row r="758" spans="2:65" s="12" customFormat="1" ht="11.25">
      <c r="B758" s="150"/>
      <c r="D758" s="144" t="s">
        <v>143</v>
      </c>
      <c r="E758" s="151" t="s">
        <v>1</v>
      </c>
      <c r="F758" s="152" t="s">
        <v>724</v>
      </c>
      <c r="H758" s="151" t="s">
        <v>1</v>
      </c>
      <c r="I758" s="153"/>
      <c r="L758" s="150"/>
      <c r="M758" s="154"/>
      <c r="T758" s="155"/>
      <c r="AT758" s="151" t="s">
        <v>143</v>
      </c>
      <c r="AU758" s="151" t="s">
        <v>90</v>
      </c>
      <c r="AV758" s="12" t="s">
        <v>88</v>
      </c>
      <c r="AW758" s="12" t="s">
        <v>36</v>
      </c>
      <c r="AX758" s="12" t="s">
        <v>80</v>
      </c>
      <c r="AY758" s="151" t="s">
        <v>130</v>
      </c>
    </row>
    <row r="759" spans="2:65" s="12" customFormat="1" ht="11.25">
      <c r="B759" s="150"/>
      <c r="D759" s="144" t="s">
        <v>143</v>
      </c>
      <c r="E759" s="151" t="s">
        <v>1</v>
      </c>
      <c r="F759" s="152" t="s">
        <v>144</v>
      </c>
      <c r="H759" s="151" t="s">
        <v>1</v>
      </c>
      <c r="I759" s="153"/>
      <c r="L759" s="150"/>
      <c r="M759" s="154"/>
      <c r="T759" s="155"/>
      <c r="AT759" s="151" t="s">
        <v>143</v>
      </c>
      <c r="AU759" s="151" t="s">
        <v>90</v>
      </c>
      <c r="AV759" s="12" t="s">
        <v>88</v>
      </c>
      <c r="AW759" s="12" t="s">
        <v>36</v>
      </c>
      <c r="AX759" s="12" t="s">
        <v>80</v>
      </c>
      <c r="AY759" s="151" t="s">
        <v>130</v>
      </c>
    </row>
    <row r="760" spans="2:65" s="12" customFormat="1" ht="11.25">
      <c r="B760" s="150"/>
      <c r="D760" s="144" t="s">
        <v>143</v>
      </c>
      <c r="E760" s="151" t="s">
        <v>1</v>
      </c>
      <c r="F760" s="152" t="s">
        <v>166</v>
      </c>
      <c r="H760" s="151" t="s">
        <v>1</v>
      </c>
      <c r="I760" s="153"/>
      <c r="L760" s="150"/>
      <c r="M760" s="154"/>
      <c r="T760" s="155"/>
      <c r="AT760" s="151" t="s">
        <v>143</v>
      </c>
      <c r="AU760" s="151" t="s">
        <v>90</v>
      </c>
      <c r="AV760" s="12" t="s">
        <v>88</v>
      </c>
      <c r="AW760" s="12" t="s">
        <v>36</v>
      </c>
      <c r="AX760" s="12" t="s">
        <v>80</v>
      </c>
      <c r="AY760" s="151" t="s">
        <v>130</v>
      </c>
    </row>
    <row r="761" spans="2:65" s="13" customFormat="1" ht="11.25">
      <c r="B761" s="156"/>
      <c r="D761" s="144" t="s">
        <v>143</v>
      </c>
      <c r="E761" s="157" t="s">
        <v>1</v>
      </c>
      <c r="F761" s="158" t="s">
        <v>725</v>
      </c>
      <c r="H761" s="159">
        <v>30</v>
      </c>
      <c r="I761" s="160"/>
      <c r="L761" s="156"/>
      <c r="M761" s="161"/>
      <c r="T761" s="162"/>
      <c r="AT761" s="157" t="s">
        <v>143</v>
      </c>
      <c r="AU761" s="157" t="s">
        <v>90</v>
      </c>
      <c r="AV761" s="13" t="s">
        <v>90</v>
      </c>
      <c r="AW761" s="13" t="s">
        <v>36</v>
      </c>
      <c r="AX761" s="13" t="s">
        <v>80</v>
      </c>
      <c r="AY761" s="157" t="s">
        <v>130</v>
      </c>
    </row>
    <row r="762" spans="2:65" s="14" customFormat="1" ht="11.25">
      <c r="B762" s="163"/>
      <c r="D762" s="144" t="s">
        <v>143</v>
      </c>
      <c r="E762" s="164" t="s">
        <v>1</v>
      </c>
      <c r="F762" s="165" t="s">
        <v>147</v>
      </c>
      <c r="H762" s="166">
        <v>30</v>
      </c>
      <c r="I762" s="167"/>
      <c r="L762" s="163"/>
      <c r="M762" s="168"/>
      <c r="T762" s="169"/>
      <c r="AT762" s="164" t="s">
        <v>143</v>
      </c>
      <c r="AU762" s="164" t="s">
        <v>90</v>
      </c>
      <c r="AV762" s="14" t="s">
        <v>137</v>
      </c>
      <c r="AW762" s="14" t="s">
        <v>36</v>
      </c>
      <c r="AX762" s="14" t="s">
        <v>88</v>
      </c>
      <c r="AY762" s="164" t="s">
        <v>130</v>
      </c>
    </row>
    <row r="763" spans="2:65" s="1" customFormat="1" ht="33" customHeight="1">
      <c r="B763" s="31"/>
      <c r="C763" s="131" t="s">
        <v>738</v>
      </c>
      <c r="D763" s="131" t="s">
        <v>132</v>
      </c>
      <c r="E763" s="132" t="s">
        <v>739</v>
      </c>
      <c r="F763" s="133" t="s">
        <v>740</v>
      </c>
      <c r="G763" s="134" t="s">
        <v>278</v>
      </c>
      <c r="H763" s="135">
        <v>0.18</v>
      </c>
      <c r="I763" s="136"/>
      <c r="J763" s="137">
        <f>ROUND(I763*H763,2)</f>
        <v>0</v>
      </c>
      <c r="K763" s="133" t="s">
        <v>136</v>
      </c>
      <c r="L763" s="31"/>
      <c r="M763" s="138" t="s">
        <v>1</v>
      </c>
      <c r="N763" s="139" t="s">
        <v>45</v>
      </c>
      <c r="P763" s="140">
        <f>O763*H763</f>
        <v>0</v>
      </c>
      <c r="Q763" s="140">
        <v>2.62771</v>
      </c>
      <c r="R763" s="140">
        <f>Q763*H763</f>
        <v>0.47298779999999996</v>
      </c>
      <c r="S763" s="140">
        <v>0</v>
      </c>
      <c r="T763" s="141">
        <f>S763*H763</f>
        <v>0</v>
      </c>
      <c r="AR763" s="142" t="s">
        <v>137</v>
      </c>
      <c r="AT763" s="142" t="s">
        <v>132</v>
      </c>
      <c r="AU763" s="142" t="s">
        <v>90</v>
      </c>
      <c r="AY763" s="16" t="s">
        <v>130</v>
      </c>
      <c r="BE763" s="143">
        <f>IF(N763="základní",J763,0)</f>
        <v>0</v>
      </c>
      <c r="BF763" s="143">
        <f>IF(N763="snížená",J763,0)</f>
        <v>0</v>
      </c>
      <c r="BG763" s="143">
        <f>IF(N763="zákl. přenesená",J763,0)</f>
        <v>0</v>
      </c>
      <c r="BH763" s="143">
        <f>IF(N763="sníž. přenesená",J763,0)</f>
        <v>0</v>
      </c>
      <c r="BI763" s="143">
        <f>IF(N763="nulová",J763,0)</f>
        <v>0</v>
      </c>
      <c r="BJ763" s="16" t="s">
        <v>88</v>
      </c>
      <c r="BK763" s="143">
        <f>ROUND(I763*H763,2)</f>
        <v>0</v>
      </c>
      <c r="BL763" s="16" t="s">
        <v>137</v>
      </c>
      <c r="BM763" s="142" t="s">
        <v>741</v>
      </c>
    </row>
    <row r="764" spans="2:65" s="1" customFormat="1" ht="29.25">
      <c r="B764" s="31"/>
      <c r="D764" s="144" t="s">
        <v>139</v>
      </c>
      <c r="F764" s="145" t="s">
        <v>742</v>
      </c>
      <c r="I764" s="146"/>
      <c r="L764" s="31"/>
      <c r="M764" s="147"/>
      <c r="T764" s="55"/>
      <c r="AT764" s="16" t="s">
        <v>139</v>
      </c>
      <c r="AU764" s="16" t="s">
        <v>90</v>
      </c>
    </row>
    <row r="765" spans="2:65" s="1" customFormat="1" ht="11.25">
      <c r="B765" s="31"/>
      <c r="D765" s="148" t="s">
        <v>141</v>
      </c>
      <c r="F765" s="149" t="s">
        <v>743</v>
      </c>
      <c r="I765" s="146"/>
      <c r="L765" s="31"/>
      <c r="M765" s="147"/>
      <c r="T765" s="55"/>
      <c r="AT765" s="16" t="s">
        <v>141</v>
      </c>
      <c r="AU765" s="16" t="s">
        <v>90</v>
      </c>
    </row>
    <row r="766" spans="2:65" s="12" customFormat="1" ht="11.25">
      <c r="B766" s="150"/>
      <c r="D766" s="144" t="s">
        <v>143</v>
      </c>
      <c r="E766" s="151" t="s">
        <v>1</v>
      </c>
      <c r="F766" s="152" t="s">
        <v>744</v>
      </c>
      <c r="H766" s="151" t="s">
        <v>1</v>
      </c>
      <c r="I766" s="153"/>
      <c r="L766" s="150"/>
      <c r="M766" s="154"/>
      <c r="T766" s="155"/>
      <c r="AT766" s="151" t="s">
        <v>143</v>
      </c>
      <c r="AU766" s="151" t="s">
        <v>90</v>
      </c>
      <c r="AV766" s="12" t="s">
        <v>88</v>
      </c>
      <c r="AW766" s="12" t="s">
        <v>36</v>
      </c>
      <c r="AX766" s="12" t="s">
        <v>80</v>
      </c>
      <c r="AY766" s="151" t="s">
        <v>130</v>
      </c>
    </row>
    <row r="767" spans="2:65" s="12" customFormat="1" ht="11.25">
      <c r="B767" s="150"/>
      <c r="D767" s="144" t="s">
        <v>143</v>
      </c>
      <c r="E767" s="151" t="s">
        <v>1</v>
      </c>
      <c r="F767" s="152" t="s">
        <v>745</v>
      </c>
      <c r="H767" s="151" t="s">
        <v>1</v>
      </c>
      <c r="I767" s="153"/>
      <c r="L767" s="150"/>
      <c r="M767" s="154"/>
      <c r="T767" s="155"/>
      <c r="AT767" s="151" t="s">
        <v>143</v>
      </c>
      <c r="AU767" s="151" t="s">
        <v>90</v>
      </c>
      <c r="AV767" s="12" t="s">
        <v>88</v>
      </c>
      <c r="AW767" s="12" t="s">
        <v>36</v>
      </c>
      <c r="AX767" s="12" t="s">
        <v>80</v>
      </c>
      <c r="AY767" s="151" t="s">
        <v>130</v>
      </c>
    </row>
    <row r="768" spans="2:65" s="13" customFormat="1" ht="11.25">
      <c r="B768" s="156"/>
      <c r="D768" s="144" t="s">
        <v>143</v>
      </c>
      <c r="E768" s="157" t="s">
        <v>1</v>
      </c>
      <c r="F768" s="158" t="s">
        <v>746</v>
      </c>
      <c r="H768" s="159">
        <v>0.09</v>
      </c>
      <c r="I768" s="160"/>
      <c r="L768" s="156"/>
      <c r="M768" s="161"/>
      <c r="T768" s="162"/>
      <c r="AT768" s="157" t="s">
        <v>143</v>
      </c>
      <c r="AU768" s="157" t="s">
        <v>90</v>
      </c>
      <c r="AV768" s="13" t="s">
        <v>90</v>
      </c>
      <c r="AW768" s="13" t="s">
        <v>36</v>
      </c>
      <c r="AX768" s="13" t="s">
        <v>80</v>
      </c>
      <c r="AY768" s="157" t="s">
        <v>130</v>
      </c>
    </row>
    <row r="769" spans="2:65" s="12" customFormat="1" ht="11.25">
      <c r="B769" s="150"/>
      <c r="D769" s="144" t="s">
        <v>143</v>
      </c>
      <c r="E769" s="151" t="s">
        <v>1</v>
      </c>
      <c r="F769" s="152" t="s">
        <v>747</v>
      </c>
      <c r="H769" s="151" t="s">
        <v>1</v>
      </c>
      <c r="I769" s="153"/>
      <c r="L769" s="150"/>
      <c r="M769" s="154"/>
      <c r="T769" s="155"/>
      <c r="AT769" s="151" t="s">
        <v>143</v>
      </c>
      <c r="AU769" s="151" t="s">
        <v>90</v>
      </c>
      <c r="AV769" s="12" t="s">
        <v>88</v>
      </c>
      <c r="AW769" s="12" t="s">
        <v>36</v>
      </c>
      <c r="AX769" s="12" t="s">
        <v>80</v>
      </c>
      <c r="AY769" s="151" t="s">
        <v>130</v>
      </c>
    </row>
    <row r="770" spans="2:65" s="13" customFormat="1" ht="11.25">
      <c r="B770" s="156"/>
      <c r="D770" s="144" t="s">
        <v>143</v>
      </c>
      <c r="E770" s="157" t="s">
        <v>1</v>
      </c>
      <c r="F770" s="158" t="s">
        <v>746</v>
      </c>
      <c r="H770" s="159">
        <v>0.09</v>
      </c>
      <c r="I770" s="160"/>
      <c r="L770" s="156"/>
      <c r="M770" s="161"/>
      <c r="T770" s="162"/>
      <c r="AT770" s="157" t="s">
        <v>143</v>
      </c>
      <c r="AU770" s="157" t="s">
        <v>90</v>
      </c>
      <c r="AV770" s="13" t="s">
        <v>90</v>
      </c>
      <c r="AW770" s="13" t="s">
        <v>36</v>
      </c>
      <c r="AX770" s="13" t="s">
        <v>80</v>
      </c>
      <c r="AY770" s="157" t="s">
        <v>130</v>
      </c>
    </row>
    <row r="771" spans="2:65" s="14" customFormat="1" ht="11.25">
      <c r="B771" s="163"/>
      <c r="D771" s="144" t="s">
        <v>143</v>
      </c>
      <c r="E771" s="164" t="s">
        <v>1</v>
      </c>
      <c r="F771" s="165" t="s">
        <v>147</v>
      </c>
      <c r="H771" s="166">
        <v>0.18</v>
      </c>
      <c r="I771" s="167"/>
      <c r="L771" s="163"/>
      <c r="M771" s="168"/>
      <c r="T771" s="169"/>
      <c r="AT771" s="164" t="s">
        <v>143</v>
      </c>
      <c r="AU771" s="164" t="s">
        <v>90</v>
      </c>
      <c r="AV771" s="14" t="s">
        <v>137</v>
      </c>
      <c r="AW771" s="14" t="s">
        <v>36</v>
      </c>
      <c r="AX771" s="14" t="s">
        <v>88</v>
      </c>
      <c r="AY771" s="164" t="s">
        <v>130</v>
      </c>
    </row>
    <row r="772" spans="2:65" s="1" customFormat="1" ht="16.5" customHeight="1">
      <c r="B772" s="31"/>
      <c r="C772" s="131" t="s">
        <v>748</v>
      </c>
      <c r="D772" s="131" t="s">
        <v>132</v>
      </c>
      <c r="E772" s="132" t="s">
        <v>749</v>
      </c>
      <c r="F772" s="133" t="s">
        <v>750</v>
      </c>
      <c r="G772" s="134" t="s">
        <v>135</v>
      </c>
      <c r="H772" s="135">
        <v>485.5</v>
      </c>
      <c r="I772" s="136"/>
      <c r="J772" s="137">
        <f>ROUND(I772*H772,2)</f>
        <v>0</v>
      </c>
      <c r="K772" s="133" t="s">
        <v>136</v>
      </c>
      <c r="L772" s="31"/>
      <c r="M772" s="138" t="s">
        <v>1</v>
      </c>
      <c r="N772" s="139" t="s">
        <v>45</v>
      </c>
      <c r="P772" s="140">
        <f>O772*H772</f>
        <v>0</v>
      </c>
      <c r="Q772" s="140">
        <v>0</v>
      </c>
      <c r="R772" s="140">
        <f>Q772*H772</f>
        <v>0</v>
      </c>
      <c r="S772" s="140">
        <v>0.01</v>
      </c>
      <c r="T772" s="141">
        <f>S772*H772</f>
        <v>4.8550000000000004</v>
      </c>
      <c r="AR772" s="142" t="s">
        <v>137</v>
      </c>
      <c r="AT772" s="142" t="s">
        <v>132</v>
      </c>
      <c r="AU772" s="142" t="s">
        <v>90</v>
      </c>
      <c r="AY772" s="16" t="s">
        <v>130</v>
      </c>
      <c r="BE772" s="143">
        <f>IF(N772="základní",J772,0)</f>
        <v>0</v>
      </c>
      <c r="BF772" s="143">
        <f>IF(N772="snížená",J772,0)</f>
        <v>0</v>
      </c>
      <c r="BG772" s="143">
        <f>IF(N772="zákl. přenesená",J772,0)</f>
        <v>0</v>
      </c>
      <c r="BH772" s="143">
        <f>IF(N772="sníž. přenesená",J772,0)</f>
        <v>0</v>
      </c>
      <c r="BI772" s="143">
        <f>IF(N772="nulová",J772,0)</f>
        <v>0</v>
      </c>
      <c r="BJ772" s="16" t="s">
        <v>88</v>
      </c>
      <c r="BK772" s="143">
        <f>ROUND(I772*H772,2)</f>
        <v>0</v>
      </c>
      <c r="BL772" s="16" t="s">
        <v>137</v>
      </c>
      <c r="BM772" s="142" t="s">
        <v>751</v>
      </c>
    </row>
    <row r="773" spans="2:65" s="1" customFormat="1" ht="11.25">
      <c r="B773" s="31"/>
      <c r="D773" s="144" t="s">
        <v>139</v>
      </c>
      <c r="F773" s="145" t="s">
        <v>750</v>
      </c>
      <c r="I773" s="146"/>
      <c r="L773" s="31"/>
      <c r="M773" s="147"/>
      <c r="T773" s="55"/>
      <c r="AT773" s="16" t="s">
        <v>139</v>
      </c>
      <c r="AU773" s="16" t="s">
        <v>90</v>
      </c>
    </row>
    <row r="774" spans="2:65" s="1" customFormat="1" ht="11.25">
      <c r="B774" s="31"/>
      <c r="D774" s="148" t="s">
        <v>141</v>
      </c>
      <c r="F774" s="149" t="s">
        <v>752</v>
      </c>
      <c r="I774" s="146"/>
      <c r="L774" s="31"/>
      <c r="M774" s="147"/>
      <c r="T774" s="55"/>
      <c r="AT774" s="16" t="s">
        <v>141</v>
      </c>
      <c r="AU774" s="16" t="s">
        <v>90</v>
      </c>
    </row>
    <row r="775" spans="2:65" s="12" customFormat="1" ht="11.25">
      <c r="B775" s="150"/>
      <c r="D775" s="144" t="s">
        <v>143</v>
      </c>
      <c r="E775" s="151" t="s">
        <v>1</v>
      </c>
      <c r="F775" s="152" t="s">
        <v>144</v>
      </c>
      <c r="H775" s="151" t="s">
        <v>1</v>
      </c>
      <c r="I775" s="153"/>
      <c r="L775" s="150"/>
      <c r="M775" s="154"/>
      <c r="T775" s="155"/>
      <c r="AT775" s="151" t="s">
        <v>143</v>
      </c>
      <c r="AU775" s="151" t="s">
        <v>90</v>
      </c>
      <c r="AV775" s="12" t="s">
        <v>88</v>
      </c>
      <c r="AW775" s="12" t="s">
        <v>36</v>
      </c>
      <c r="AX775" s="12" t="s">
        <v>80</v>
      </c>
      <c r="AY775" s="151" t="s">
        <v>130</v>
      </c>
    </row>
    <row r="776" spans="2:65" s="12" customFormat="1" ht="11.25">
      <c r="B776" s="150"/>
      <c r="D776" s="144" t="s">
        <v>143</v>
      </c>
      <c r="E776" s="151" t="s">
        <v>1</v>
      </c>
      <c r="F776" s="152" t="s">
        <v>166</v>
      </c>
      <c r="H776" s="151" t="s">
        <v>1</v>
      </c>
      <c r="I776" s="153"/>
      <c r="L776" s="150"/>
      <c r="M776" s="154"/>
      <c r="T776" s="155"/>
      <c r="AT776" s="151" t="s">
        <v>143</v>
      </c>
      <c r="AU776" s="151" t="s">
        <v>90</v>
      </c>
      <c r="AV776" s="12" t="s">
        <v>88</v>
      </c>
      <c r="AW776" s="12" t="s">
        <v>36</v>
      </c>
      <c r="AX776" s="12" t="s">
        <v>80</v>
      </c>
      <c r="AY776" s="151" t="s">
        <v>130</v>
      </c>
    </row>
    <row r="777" spans="2:65" s="13" customFormat="1" ht="11.25">
      <c r="B777" s="156"/>
      <c r="D777" s="144" t="s">
        <v>143</v>
      </c>
      <c r="E777" s="157" t="s">
        <v>1</v>
      </c>
      <c r="F777" s="158" t="s">
        <v>176</v>
      </c>
      <c r="H777" s="159">
        <v>60</v>
      </c>
      <c r="I777" s="160"/>
      <c r="L777" s="156"/>
      <c r="M777" s="161"/>
      <c r="T777" s="162"/>
      <c r="AT777" s="157" t="s">
        <v>143</v>
      </c>
      <c r="AU777" s="157" t="s">
        <v>90</v>
      </c>
      <c r="AV777" s="13" t="s">
        <v>90</v>
      </c>
      <c r="AW777" s="13" t="s">
        <v>36</v>
      </c>
      <c r="AX777" s="13" t="s">
        <v>80</v>
      </c>
      <c r="AY777" s="157" t="s">
        <v>130</v>
      </c>
    </row>
    <row r="778" spans="2:65" s="12" customFormat="1" ht="11.25">
      <c r="B778" s="150"/>
      <c r="D778" s="144" t="s">
        <v>143</v>
      </c>
      <c r="E778" s="151" t="s">
        <v>1</v>
      </c>
      <c r="F778" s="152" t="s">
        <v>168</v>
      </c>
      <c r="H778" s="151" t="s">
        <v>1</v>
      </c>
      <c r="I778" s="153"/>
      <c r="L778" s="150"/>
      <c r="M778" s="154"/>
      <c r="T778" s="155"/>
      <c r="AT778" s="151" t="s">
        <v>143</v>
      </c>
      <c r="AU778" s="151" t="s">
        <v>90</v>
      </c>
      <c r="AV778" s="12" t="s">
        <v>88</v>
      </c>
      <c r="AW778" s="12" t="s">
        <v>36</v>
      </c>
      <c r="AX778" s="12" t="s">
        <v>80</v>
      </c>
      <c r="AY778" s="151" t="s">
        <v>130</v>
      </c>
    </row>
    <row r="779" spans="2:65" s="13" customFormat="1" ht="11.25">
      <c r="B779" s="156"/>
      <c r="D779" s="144" t="s">
        <v>143</v>
      </c>
      <c r="E779" s="157" t="s">
        <v>1</v>
      </c>
      <c r="F779" s="158" t="s">
        <v>177</v>
      </c>
      <c r="H779" s="159">
        <v>420</v>
      </c>
      <c r="I779" s="160"/>
      <c r="L779" s="156"/>
      <c r="M779" s="161"/>
      <c r="T779" s="162"/>
      <c r="AT779" s="157" t="s">
        <v>143</v>
      </c>
      <c r="AU779" s="157" t="s">
        <v>90</v>
      </c>
      <c r="AV779" s="13" t="s">
        <v>90</v>
      </c>
      <c r="AW779" s="13" t="s">
        <v>36</v>
      </c>
      <c r="AX779" s="13" t="s">
        <v>80</v>
      </c>
      <c r="AY779" s="157" t="s">
        <v>130</v>
      </c>
    </row>
    <row r="780" spans="2:65" s="12" customFormat="1" ht="11.25">
      <c r="B780" s="150"/>
      <c r="D780" s="144" t="s">
        <v>143</v>
      </c>
      <c r="E780" s="151" t="s">
        <v>1</v>
      </c>
      <c r="F780" s="152" t="s">
        <v>158</v>
      </c>
      <c r="H780" s="151" t="s">
        <v>1</v>
      </c>
      <c r="I780" s="153"/>
      <c r="L780" s="150"/>
      <c r="M780" s="154"/>
      <c r="T780" s="155"/>
      <c r="AT780" s="151" t="s">
        <v>143</v>
      </c>
      <c r="AU780" s="151" t="s">
        <v>90</v>
      </c>
      <c r="AV780" s="12" t="s">
        <v>88</v>
      </c>
      <c r="AW780" s="12" t="s">
        <v>36</v>
      </c>
      <c r="AX780" s="12" t="s">
        <v>80</v>
      </c>
      <c r="AY780" s="151" t="s">
        <v>130</v>
      </c>
    </row>
    <row r="781" spans="2:65" s="13" customFormat="1" ht="11.25">
      <c r="B781" s="156"/>
      <c r="D781" s="144" t="s">
        <v>143</v>
      </c>
      <c r="E781" s="157" t="s">
        <v>1</v>
      </c>
      <c r="F781" s="158" t="s">
        <v>159</v>
      </c>
      <c r="H781" s="159">
        <v>5.5</v>
      </c>
      <c r="I781" s="160"/>
      <c r="L781" s="156"/>
      <c r="M781" s="161"/>
      <c r="T781" s="162"/>
      <c r="AT781" s="157" t="s">
        <v>143</v>
      </c>
      <c r="AU781" s="157" t="s">
        <v>90</v>
      </c>
      <c r="AV781" s="13" t="s">
        <v>90</v>
      </c>
      <c r="AW781" s="13" t="s">
        <v>36</v>
      </c>
      <c r="AX781" s="13" t="s">
        <v>80</v>
      </c>
      <c r="AY781" s="157" t="s">
        <v>130</v>
      </c>
    </row>
    <row r="782" spans="2:65" s="14" customFormat="1" ht="11.25">
      <c r="B782" s="163"/>
      <c r="D782" s="144" t="s">
        <v>143</v>
      </c>
      <c r="E782" s="164" t="s">
        <v>1</v>
      </c>
      <c r="F782" s="165" t="s">
        <v>147</v>
      </c>
      <c r="H782" s="166">
        <v>485.5</v>
      </c>
      <c r="I782" s="167"/>
      <c r="L782" s="163"/>
      <c r="M782" s="168"/>
      <c r="T782" s="169"/>
      <c r="AT782" s="164" t="s">
        <v>143</v>
      </c>
      <c r="AU782" s="164" t="s">
        <v>90</v>
      </c>
      <c r="AV782" s="14" t="s">
        <v>137</v>
      </c>
      <c r="AW782" s="14" t="s">
        <v>36</v>
      </c>
      <c r="AX782" s="14" t="s">
        <v>88</v>
      </c>
      <c r="AY782" s="164" t="s">
        <v>130</v>
      </c>
    </row>
    <row r="783" spans="2:65" s="1" customFormat="1" ht="24.2" customHeight="1">
      <c r="B783" s="31"/>
      <c r="C783" s="131" t="s">
        <v>753</v>
      </c>
      <c r="D783" s="131" t="s">
        <v>132</v>
      </c>
      <c r="E783" s="132" t="s">
        <v>754</v>
      </c>
      <c r="F783" s="133" t="s">
        <v>755</v>
      </c>
      <c r="G783" s="134" t="s">
        <v>135</v>
      </c>
      <c r="H783" s="135">
        <v>485.5</v>
      </c>
      <c r="I783" s="136"/>
      <c r="J783" s="137">
        <f>ROUND(I783*H783,2)</f>
        <v>0</v>
      </c>
      <c r="K783" s="133" t="s">
        <v>136</v>
      </c>
      <c r="L783" s="31"/>
      <c r="M783" s="138" t="s">
        <v>1</v>
      </c>
      <c r="N783" s="139" t="s">
        <v>45</v>
      </c>
      <c r="P783" s="140">
        <f>O783*H783</f>
        <v>0</v>
      </c>
      <c r="Q783" s="140">
        <v>0</v>
      </c>
      <c r="R783" s="140">
        <f>Q783*H783</f>
        <v>0</v>
      </c>
      <c r="S783" s="140">
        <v>0.02</v>
      </c>
      <c r="T783" s="141">
        <f>S783*H783</f>
        <v>9.7100000000000009</v>
      </c>
      <c r="AR783" s="142" t="s">
        <v>137</v>
      </c>
      <c r="AT783" s="142" t="s">
        <v>132</v>
      </c>
      <c r="AU783" s="142" t="s">
        <v>90</v>
      </c>
      <c r="AY783" s="16" t="s">
        <v>130</v>
      </c>
      <c r="BE783" s="143">
        <f>IF(N783="základní",J783,0)</f>
        <v>0</v>
      </c>
      <c r="BF783" s="143">
        <f>IF(N783="snížená",J783,0)</f>
        <v>0</v>
      </c>
      <c r="BG783" s="143">
        <f>IF(N783="zákl. přenesená",J783,0)</f>
        <v>0</v>
      </c>
      <c r="BH783" s="143">
        <f>IF(N783="sníž. přenesená",J783,0)</f>
        <v>0</v>
      </c>
      <c r="BI783" s="143">
        <f>IF(N783="nulová",J783,0)</f>
        <v>0</v>
      </c>
      <c r="BJ783" s="16" t="s">
        <v>88</v>
      </c>
      <c r="BK783" s="143">
        <f>ROUND(I783*H783,2)</f>
        <v>0</v>
      </c>
      <c r="BL783" s="16" t="s">
        <v>137</v>
      </c>
      <c r="BM783" s="142" t="s">
        <v>756</v>
      </c>
    </row>
    <row r="784" spans="2:65" s="1" customFormat="1" ht="19.5">
      <c r="B784" s="31"/>
      <c r="D784" s="144" t="s">
        <v>139</v>
      </c>
      <c r="F784" s="145" t="s">
        <v>755</v>
      </c>
      <c r="I784" s="146"/>
      <c r="L784" s="31"/>
      <c r="M784" s="147"/>
      <c r="T784" s="55"/>
      <c r="AT784" s="16" t="s">
        <v>139</v>
      </c>
      <c r="AU784" s="16" t="s">
        <v>90</v>
      </c>
    </row>
    <row r="785" spans="2:65" s="1" customFormat="1" ht="11.25">
      <c r="B785" s="31"/>
      <c r="D785" s="148" t="s">
        <v>141</v>
      </c>
      <c r="F785" s="149" t="s">
        <v>757</v>
      </c>
      <c r="I785" s="146"/>
      <c r="L785" s="31"/>
      <c r="M785" s="147"/>
      <c r="T785" s="55"/>
      <c r="AT785" s="16" t="s">
        <v>141</v>
      </c>
      <c r="AU785" s="16" t="s">
        <v>90</v>
      </c>
    </row>
    <row r="786" spans="2:65" s="12" customFormat="1" ht="11.25">
      <c r="B786" s="150"/>
      <c r="D786" s="144" t="s">
        <v>143</v>
      </c>
      <c r="E786" s="151" t="s">
        <v>1</v>
      </c>
      <c r="F786" s="152" t="s">
        <v>144</v>
      </c>
      <c r="H786" s="151" t="s">
        <v>1</v>
      </c>
      <c r="I786" s="153"/>
      <c r="L786" s="150"/>
      <c r="M786" s="154"/>
      <c r="T786" s="155"/>
      <c r="AT786" s="151" t="s">
        <v>143</v>
      </c>
      <c r="AU786" s="151" t="s">
        <v>90</v>
      </c>
      <c r="AV786" s="12" t="s">
        <v>88</v>
      </c>
      <c r="AW786" s="12" t="s">
        <v>36</v>
      </c>
      <c r="AX786" s="12" t="s">
        <v>80</v>
      </c>
      <c r="AY786" s="151" t="s">
        <v>130</v>
      </c>
    </row>
    <row r="787" spans="2:65" s="12" customFormat="1" ht="11.25">
      <c r="B787" s="150"/>
      <c r="D787" s="144" t="s">
        <v>143</v>
      </c>
      <c r="E787" s="151" t="s">
        <v>1</v>
      </c>
      <c r="F787" s="152" t="s">
        <v>166</v>
      </c>
      <c r="H787" s="151" t="s">
        <v>1</v>
      </c>
      <c r="I787" s="153"/>
      <c r="L787" s="150"/>
      <c r="M787" s="154"/>
      <c r="T787" s="155"/>
      <c r="AT787" s="151" t="s">
        <v>143</v>
      </c>
      <c r="AU787" s="151" t="s">
        <v>90</v>
      </c>
      <c r="AV787" s="12" t="s">
        <v>88</v>
      </c>
      <c r="AW787" s="12" t="s">
        <v>36</v>
      </c>
      <c r="AX787" s="12" t="s">
        <v>80</v>
      </c>
      <c r="AY787" s="151" t="s">
        <v>130</v>
      </c>
    </row>
    <row r="788" spans="2:65" s="13" customFormat="1" ht="11.25">
      <c r="B788" s="156"/>
      <c r="D788" s="144" t="s">
        <v>143</v>
      </c>
      <c r="E788" s="157" t="s">
        <v>1</v>
      </c>
      <c r="F788" s="158" t="s">
        <v>176</v>
      </c>
      <c r="H788" s="159">
        <v>60</v>
      </c>
      <c r="I788" s="160"/>
      <c r="L788" s="156"/>
      <c r="M788" s="161"/>
      <c r="T788" s="162"/>
      <c r="AT788" s="157" t="s">
        <v>143</v>
      </c>
      <c r="AU788" s="157" t="s">
        <v>90</v>
      </c>
      <c r="AV788" s="13" t="s">
        <v>90</v>
      </c>
      <c r="AW788" s="13" t="s">
        <v>36</v>
      </c>
      <c r="AX788" s="13" t="s">
        <v>80</v>
      </c>
      <c r="AY788" s="157" t="s">
        <v>130</v>
      </c>
    </row>
    <row r="789" spans="2:65" s="12" customFormat="1" ht="11.25">
      <c r="B789" s="150"/>
      <c r="D789" s="144" t="s">
        <v>143</v>
      </c>
      <c r="E789" s="151" t="s">
        <v>1</v>
      </c>
      <c r="F789" s="152" t="s">
        <v>168</v>
      </c>
      <c r="H789" s="151" t="s">
        <v>1</v>
      </c>
      <c r="I789" s="153"/>
      <c r="L789" s="150"/>
      <c r="M789" s="154"/>
      <c r="T789" s="155"/>
      <c r="AT789" s="151" t="s">
        <v>143</v>
      </c>
      <c r="AU789" s="151" t="s">
        <v>90</v>
      </c>
      <c r="AV789" s="12" t="s">
        <v>88</v>
      </c>
      <c r="AW789" s="12" t="s">
        <v>36</v>
      </c>
      <c r="AX789" s="12" t="s">
        <v>80</v>
      </c>
      <c r="AY789" s="151" t="s">
        <v>130</v>
      </c>
    </row>
    <row r="790" spans="2:65" s="13" customFormat="1" ht="11.25">
      <c r="B790" s="156"/>
      <c r="D790" s="144" t="s">
        <v>143</v>
      </c>
      <c r="E790" s="157" t="s">
        <v>1</v>
      </c>
      <c r="F790" s="158" t="s">
        <v>177</v>
      </c>
      <c r="H790" s="159">
        <v>420</v>
      </c>
      <c r="I790" s="160"/>
      <c r="L790" s="156"/>
      <c r="M790" s="161"/>
      <c r="T790" s="162"/>
      <c r="AT790" s="157" t="s">
        <v>143</v>
      </c>
      <c r="AU790" s="157" t="s">
        <v>90</v>
      </c>
      <c r="AV790" s="13" t="s">
        <v>90</v>
      </c>
      <c r="AW790" s="13" t="s">
        <v>36</v>
      </c>
      <c r="AX790" s="13" t="s">
        <v>80</v>
      </c>
      <c r="AY790" s="157" t="s">
        <v>130</v>
      </c>
    </row>
    <row r="791" spans="2:65" s="12" customFormat="1" ht="11.25">
      <c r="B791" s="150"/>
      <c r="D791" s="144" t="s">
        <v>143</v>
      </c>
      <c r="E791" s="151" t="s">
        <v>1</v>
      </c>
      <c r="F791" s="152" t="s">
        <v>158</v>
      </c>
      <c r="H791" s="151" t="s">
        <v>1</v>
      </c>
      <c r="I791" s="153"/>
      <c r="L791" s="150"/>
      <c r="M791" s="154"/>
      <c r="T791" s="155"/>
      <c r="AT791" s="151" t="s">
        <v>143</v>
      </c>
      <c r="AU791" s="151" t="s">
        <v>90</v>
      </c>
      <c r="AV791" s="12" t="s">
        <v>88</v>
      </c>
      <c r="AW791" s="12" t="s">
        <v>36</v>
      </c>
      <c r="AX791" s="12" t="s">
        <v>80</v>
      </c>
      <c r="AY791" s="151" t="s">
        <v>130</v>
      </c>
    </row>
    <row r="792" spans="2:65" s="13" customFormat="1" ht="11.25">
      <c r="B792" s="156"/>
      <c r="D792" s="144" t="s">
        <v>143</v>
      </c>
      <c r="E792" s="157" t="s">
        <v>1</v>
      </c>
      <c r="F792" s="158" t="s">
        <v>159</v>
      </c>
      <c r="H792" s="159">
        <v>5.5</v>
      </c>
      <c r="I792" s="160"/>
      <c r="L792" s="156"/>
      <c r="M792" s="161"/>
      <c r="T792" s="162"/>
      <c r="AT792" s="157" t="s">
        <v>143</v>
      </c>
      <c r="AU792" s="157" t="s">
        <v>90</v>
      </c>
      <c r="AV792" s="13" t="s">
        <v>90</v>
      </c>
      <c r="AW792" s="13" t="s">
        <v>36</v>
      </c>
      <c r="AX792" s="13" t="s">
        <v>80</v>
      </c>
      <c r="AY792" s="157" t="s">
        <v>130</v>
      </c>
    </row>
    <row r="793" spans="2:65" s="14" customFormat="1" ht="11.25">
      <c r="B793" s="163"/>
      <c r="D793" s="144" t="s">
        <v>143</v>
      </c>
      <c r="E793" s="164" t="s">
        <v>1</v>
      </c>
      <c r="F793" s="165" t="s">
        <v>147</v>
      </c>
      <c r="H793" s="166">
        <v>485.5</v>
      </c>
      <c r="I793" s="167"/>
      <c r="L793" s="163"/>
      <c r="M793" s="168"/>
      <c r="T793" s="169"/>
      <c r="AT793" s="164" t="s">
        <v>143</v>
      </c>
      <c r="AU793" s="164" t="s">
        <v>90</v>
      </c>
      <c r="AV793" s="14" t="s">
        <v>137</v>
      </c>
      <c r="AW793" s="14" t="s">
        <v>36</v>
      </c>
      <c r="AX793" s="14" t="s">
        <v>88</v>
      </c>
      <c r="AY793" s="164" t="s">
        <v>130</v>
      </c>
    </row>
    <row r="794" spans="2:65" s="1" customFormat="1" ht="24.2" customHeight="1">
      <c r="B794" s="31"/>
      <c r="C794" s="131" t="s">
        <v>758</v>
      </c>
      <c r="D794" s="131" t="s">
        <v>132</v>
      </c>
      <c r="E794" s="132" t="s">
        <v>759</v>
      </c>
      <c r="F794" s="133" t="s">
        <v>760</v>
      </c>
      <c r="G794" s="134" t="s">
        <v>231</v>
      </c>
      <c r="H794" s="135">
        <v>3</v>
      </c>
      <c r="I794" s="136"/>
      <c r="J794" s="137">
        <f>ROUND(I794*H794,2)</f>
        <v>0</v>
      </c>
      <c r="K794" s="133" t="s">
        <v>136</v>
      </c>
      <c r="L794" s="31"/>
      <c r="M794" s="138" t="s">
        <v>1</v>
      </c>
      <c r="N794" s="139" t="s">
        <v>45</v>
      </c>
      <c r="P794" s="140">
        <f>O794*H794</f>
        <v>0</v>
      </c>
      <c r="Q794" s="140">
        <v>0</v>
      </c>
      <c r="R794" s="140">
        <f>Q794*H794</f>
        <v>0</v>
      </c>
      <c r="S794" s="140">
        <v>8.2000000000000003E-2</v>
      </c>
      <c r="T794" s="141">
        <f>S794*H794</f>
        <v>0.246</v>
      </c>
      <c r="AR794" s="142" t="s">
        <v>137</v>
      </c>
      <c r="AT794" s="142" t="s">
        <v>132</v>
      </c>
      <c r="AU794" s="142" t="s">
        <v>90</v>
      </c>
      <c r="AY794" s="16" t="s">
        <v>130</v>
      </c>
      <c r="BE794" s="143">
        <f>IF(N794="základní",J794,0)</f>
        <v>0</v>
      </c>
      <c r="BF794" s="143">
        <f>IF(N794="snížená",J794,0)</f>
        <v>0</v>
      </c>
      <c r="BG794" s="143">
        <f>IF(N794="zákl. přenesená",J794,0)</f>
        <v>0</v>
      </c>
      <c r="BH794" s="143">
        <f>IF(N794="sníž. přenesená",J794,0)</f>
        <v>0</v>
      </c>
      <c r="BI794" s="143">
        <f>IF(N794="nulová",J794,0)</f>
        <v>0</v>
      </c>
      <c r="BJ794" s="16" t="s">
        <v>88</v>
      </c>
      <c r="BK794" s="143">
        <f>ROUND(I794*H794,2)</f>
        <v>0</v>
      </c>
      <c r="BL794" s="16" t="s">
        <v>137</v>
      </c>
      <c r="BM794" s="142" t="s">
        <v>761</v>
      </c>
    </row>
    <row r="795" spans="2:65" s="1" customFormat="1" ht="29.25">
      <c r="B795" s="31"/>
      <c r="D795" s="144" t="s">
        <v>139</v>
      </c>
      <c r="F795" s="145" t="s">
        <v>762</v>
      </c>
      <c r="I795" s="146"/>
      <c r="L795" s="31"/>
      <c r="M795" s="147"/>
      <c r="T795" s="55"/>
      <c r="AT795" s="16" t="s">
        <v>139</v>
      </c>
      <c r="AU795" s="16" t="s">
        <v>90</v>
      </c>
    </row>
    <row r="796" spans="2:65" s="1" customFormat="1" ht="11.25">
      <c r="B796" s="31"/>
      <c r="D796" s="148" t="s">
        <v>141</v>
      </c>
      <c r="F796" s="149" t="s">
        <v>763</v>
      </c>
      <c r="I796" s="146"/>
      <c r="L796" s="31"/>
      <c r="M796" s="147"/>
      <c r="T796" s="55"/>
      <c r="AT796" s="16" t="s">
        <v>141</v>
      </c>
      <c r="AU796" s="16" t="s">
        <v>90</v>
      </c>
    </row>
    <row r="797" spans="2:65" s="12" customFormat="1" ht="11.25">
      <c r="B797" s="150"/>
      <c r="D797" s="144" t="s">
        <v>143</v>
      </c>
      <c r="E797" s="151" t="s">
        <v>1</v>
      </c>
      <c r="F797" s="152" t="s">
        <v>764</v>
      </c>
      <c r="H797" s="151" t="s">
        <v>1</v>
      </c>
      <c r="I797" s="153"/>
      <c r="L797" s="150"/>
      <c r="M797" s="154"/>
      <c r="T797" s="155"/>
      <c r="AT797" s="151" t="s">
        <v>143</v>
      </c>
      <c r="AU797" s="151" t="s">
        <v>90</v>
      </c>
      <c r="AV797" s="12" t="s">
        <v>88</v>
      </c>
      <c r="AW797" s="12" t="s">
        <v>36</v>
      </c>
      <c r="AX797" s="12" t="s">
        <v>80</v>
      </c>
      <c r="AY797" s="151" t="s">
        <v>130</v>
      </c>
    </row>
    <row r="798" spans="2:65" s="13" customFormat="1" ht="11.25">
      <c r="B798" s="156"/>
      <c r="D798" s="144" t="s">
        <v>143</v>
      </c>
      <c r="E798" s="157" t="s">
        <v>1</v>
      </c>
      <c r="F798" s="158" t="s">
        <v>160</v>
      </c>
      <c r="H798" s="159">
        <v>3</v>
      </c>
      <c r="I798" s="160"/>
      <c r="L798" s="156"/>
      <c r="M798" s="161"/>
      <c r="T798" s="162"/>
      <c r="AT798" s="157" t="s">
        <v>143</v>
      </c>
      <c r="AU798" s="157" t="s">
        <v>90</v>
      </c>
      <c r="AV798" s="13" t="s">
        <v>90</v>
      </c>
      <c r="AW798" s="13" t="s">
        <v>36</v>
      </c>
      <c r="AX798" s="13" t="s">
        <v>88</v>
      </c>
      <c r="AY798" s="157" t="s">
        <v>130</v>
      </c>
    </row>
    <row r="799" spans="2:65" s="1" customFormat="1" ht="24.2" customHeight="1">
      <c r="B799" s="31"/>
      <c r="C799" s="131" t="s">
        <v>765</v>
      </c>
      <c r="D799" s="131" t="s">
        <v>132</v>
      </c>
      <c r="E799" s="132" t="s">
        <v>766</v>
      </c>
      <c r="F799" s="133" t="s">
        <v>767</v>
      </c>
      <c r="G799" s="134" t="s">
        <v>188</v>
      </c>
      <c r="H799" s="135">
        <v>0.15</v>
      </c>
      <c r="I799" s="136"/>
      <c r="J799" s="137">
        <f>ROUND(I799*H799,2)</f>
        <v>0</v>
      </c>
      <c r="K799" s="133" t="s">
        <v>136</v>
      </c>
      <c r="L799" s="31"/>
      <c r="M799" s="138" t="s">
        <v>1</v>
      </c>
      <c r="N799" s="139" t="s">
        <v>45</v>
      </c>
      <c r="P799" s="140">
        <f>O799*H799</f>
        <v>0</v>
      </c>
      <c r="Q799" s="140">
        <v>2.7899999999999999E-3</v>
      </c>
      <c r="R799" s="140">
        <f>Q799*H799</f>
        <v>4.1849999999999998E-4</v>
      </c>
      <c r="S799" s="140">
        <v>5.6000000000000001E-2</v>
      </c>
      <c r="T799" s="141">
        <f>S799*H799</f>
        <v>8.3999999999999995E-3</v>
      </c>
      <c r="AR799" s="142" t="s">
        <v>137</v>
      </c>
      <c r="AT799" s="142" t="s">
        <v>132</v>
      </c>
      <c r="AU799" s="142" t="s">
        <v>90</v>
      </c>
      <c r="AY799" s="16" t="s">
        <v>130</v>
      </c>
      <c r="BE799" s="143">
        <f>IF(N799="základní",J799,0)</f>
        <v>0</v>
      </c>
      <c r="BF799" s="143">
        <f>IF(N799="snížená",J799,0)</f>
        <v>0</v>
      </c>
      <c r="BG799" s="143">
        <f>IF(N799="zákl. přenesená",J799,0)</f>
        <v>0</v>
      </c>
      <c r="BH799" s="143">
        <f>IF(N799="sníž. přenesená",J799,0)</f>
        <v>0</v>
      </c>
      <c r="BI799" s="143">
        <f>IF(N799="nulová",J799,0)</f>
        <v>0</v>
      </c>
      <c r="BJ799" s="16" t="s">
        <v>88</v>
      </c>
      <c r="BK799" s="143">
        <f>ROUND(I799*H799,2)</f>
        <v>0</v>
      </c>
      <c r="BL799" s="16" t="s">
        <v>137</v>
      </c>
      <c r="BM799" s="142" t="s">
        <v>768</v>
      </c>
    </row>
    <row r="800" spans="2:65" s="1" customFormat="1" ht="29.25">
      <c r="B800" s="31"/>
      <c r="D800" s="144" t="s">
        <v>139</v>
      </c>
      <c r="F800" s="145" t="s">
        <v>769</v>
      </c>
      <c r="I800" s="146"/>
      <c r="L800" s="31"/>
      <c r="M800" s="147"/>
      <c r="T800" s="55"/>
      <c r="AT800" s="16" t="s">
        <v>139</v>
      </c>
      <c r="AU800" s="16" t="s">
        <v>90</v>
      </c>
    </row>
    <row r="801" spans="2:65" s="1" customFormat="1" ht="11.25">
      <c r="B801" s="31"/>
      <c r="D801" s="148" t="s">
        <v>141</v>
      </c>
      <c r="F801" s="149" t="s">
        <v>770</v>
      </c>
      <c r="I801" s="146"/>
      <c r="L801" s="31"/>
      <c r="M801" s="147"/>
      <c r="T801" s="55"/>
      <c r="AT801" s="16" t="s">
        <v>141</v>
      </c>
      <c r="AU801" s="16" t="s">
        <v>90</v>
      </c>
    </row>
    <row r="802" spans="2:65" s="12" customFormat="1" ht="11.25">
      <c r="B802" s="150"/>
      <c r="D802" s="144" t="s">
        <v>143</v>
      </c>
      <c r="E802" s="151" t="s">
        <v>1</v>
      </c>
      <c r="F802" s="152" t="s">
        <v>771</v>
      </c>
      <c r="H802" s="151" t="s">
        <v>1</v>
      </c>
      <c r="I802" s="153"/>
      <c r="L802" s="150"/>
      <c r="M802" s="154"/>
      <c r="T802" s="155"/>
      <c r="AT802" s="151" t="s">
        <v>143</v>
      </c>
      <c r="AU802" s="151" t="s">
        <v>90</v>
      </c>
      <c r="AV802" s="12" t="s">
        <v>88</v>
      </c>
      <c r="AW802" s="12" t="s">
        <v>36</v>
      </c>
      <c r="AX802" s="12" t="s">
        <v>80</v>
      </c>
      <c r="AY802" s="151" t="s">
        <v>130</v>
      </c>
    </row>
    <row r="803" spans="2:65" s="13" customFormat="1" ht="11.25">
      <c r="B803" s="156"/>
      <c r="D803" s="144" t="s">
        <v>143</v>
      </c>
      <c r="E803" s="157" t="s">
        <v>1</v>
      </c>
      <c r="F803" s="158" t="s">
        <v>772</v>
      </c>
      <c r="H803" s="159">
        <v>0.15</v>
      </c>
      <c r="I803" s="160"/>
      <c r="L803" s="156"/>
      <c r="M803" s="161"/>
      <c r="T803" s="162"/>
      <c r="AT803" s="157" t="s">
        <v>143</v>
      </c>
      <c r="AU803" s="157" t="s">
        <v>90</v>
      </c>
      <c r="AV803" s="13" t="s">
        <v>90</v>
      </c>
      <c r="AW803" s="13" t="s">
        <v>36</v>
      </c>
      <c r="AX803" s="13" t="s">
        <v>88</v>
      </c>
      <c r="AY803" s="157" t="s">
        <v>130</v>
      </c>
    </row>
    <row r="804" spans="2:65" s="1" customFormat="1" ht="24.2" customHeight="1">
      <c r="B804" s="31"/>
      <c r="C804" s="131" t="s">
        <v>773</v>
      </c>
      <c r="D804" s="131" t="s">
        <v>132</v>
      </c>
      <c r="E804" s="132" t="s">
        <v>774</v>
      </c>
      <c r="F804" s="133" t="s">
        <v>775</v>
      </c>
      <c r="G804" s="134" t="s">
        <v>188</v>
      </c>
      <c r="H804" s="135">
        <v>1.2</v>
      </c>
      <c r="I804" s="136"/>
      <c r="J804" s="137">
        <f>ROUND(I804*H804,2)</f>
        <v>0</v>
      </c>
      <c r="K804" s="133" t="s">
        <v>136</v>
      </c>
      <c r="L804" s="31"/>
      <c r="M804" s="138" t="s">
        <v>1</v>
      </c>
      <c r="N804" s="139" t="s">
        <v>45</v>
      </c>
      <c r="P804" s="140">
        <f>O804*H804</f>
        <v>0</v>
      </c>
      <c r="Q804" s="140">
        <v>8.8000000000000005E-3</v>
      </c>
      <c r="R804" s="140">
        <f>Q804*H804</f>
        <v>1.056E-2</v>
      </c>
      <c r="S804" s="140">
        <v>1.25</v>
      </c>
      <c r="T804" s="141">
        <f>S804*H804</f>
        <v>1.5</v>
      </c>
      <c r="AR804" s="142" t="s">
        <v>137</v>
      </c>
      <c r="AT804" s="142" t="s">
        <v>132</v>
      </c>
      <c r="AU804" s="142" t="s">
        <v>90</v>
      </c>
      <c r="AY804" s="16" t="s">
        <v>130</v>
      </c>
      <c r="BE804" s="143">
        <f>IF(N804="základní",J804,0)</f>
        <v>0</v>
      </c>
      <c r="BF804" s="143">
        <f>IF(N804="snížená",J804,0)</f>
        <v>0</v>
      </c>
      <c r="BG804" s="143">
        <f>IF(N804="zákl. přenesená",J804,0)</f>
        <v>0</v>
      </c>
      <c r="BH804" s="143">
        <f>IF(N804="sníž. přenesená",J804,0)</f>
        <v>0</v>
      </c>
      <c r="BI804" s="143">
        <f>IF(N804="nulová",J804,0)</f>
        <v>0</v>
      </c>
      <c r="BJ804" s="16" t="s">
        <v>88</v>
      </c>
      <c r="BK804" s="143">
        <f>ROUND(I804*H804,2)</f>
        <v>0</v>
      </c>
      <c r="BL804" s="16" t="s">
        <v>137</v>
      </c>
      <c r="BM804" s="142" t="s">
        <v>776</v>
      </c>
    </row>
    <row r="805" spans="2:65" s="1" customFormat="1" ht="29.25">
      <c r="B805" s="31"/>
      <c r="D805" s="144" t="s">
        <v>139</v>
      </c>
      <c r="F805" s="145" t="s">
        <v>777</v>
      </c>
      <c r="I805" s="146"/>
      <c r="L805" s="31"/>
      <c r="M805" s="147"/>
      <c r="T805" s="55"/>
      <c r="AT805" s="16" t="s">
        <v>139</v>
      </c>
      <c r="AU805" s="16" t="s">
        <v>90</v>
      </c>
    </row>
    <row r="806" spans="2:65" s="1" customFormat="1" ht="11.25">
      <c r="B806" s="31"/>
      <c r="D806" s="148" t="s">
        <v>141</v>
      </c>
      <c r="F806" s="149" t="s">
        <v>778</v>
      </c>
      <c r="I806" s="146"/>
      <c r="L806" s="31"/>
      <c r="M806" s="147"/>
      <c r="T806" s="55"/>
      <c r="AT806" s="16" t="s">
        <v>141</v>
      </c>
      <c r="AU806" s="16" t="s">
        <v>90</v>
      </c>
    </row>
    <row r="807" spans="2:65" s="12" customFormat="1" ht="11.25">
      <c r="B807" s="150"/>
      <c r="D807" s="144" t="s">
        <v>143</v>
      </c>
      <c r="E807" s="151" t="s">
        <v>1</v>
      </c>
      <c r="F807" s="152" t="s">
        <v>779</v>
      </c>
      <c r="H807" s="151" t="s">
        <v>1</v>
      </c>
      <c r="I807" s="153"/>
      <c r="L807" s="150"/>
      <c r="M807" s="154"/>
      <c r="T807" s="155"/>
      <c r="AT807" s="151" t="s">
        <v>143</v>
      </c>
      <c r="AU807" s="151" t="s">
        <v>90</v>
      </c>
      <c r="AV807" s="12" t="s">
        <v>88</v>
      </c>
      <c r="AW807" s="12" t="s">
        <v>36</v>
      </c>
      <c r="AX807" s="12" t="s">
        <v>80</v>
      </c>
      <c r="AY807" s="151" t="s">
        <v>130</v>
      </c>
    </row>
    <row r="808" spans="2:65" s="13" customFormat="1" ht="11.25">
      <c r="B808" s="156"/>
      <c r="D808" s="144" t="s">
        <v>143</v>
      </c>
      <c r="E808" s="157" t="s">
        <v>1</v>
      </c>
      <c r="F808" s="158" t="s">
        <v>780</v>
      </c>
      <c r="H808" s="159">
        <v>1.2</v>
      </c>
      <c r="I808" s="160"/>
      <c r="L808" s="156"/>
      <c r="M808" s="161"/>
      <c r="T808" s="162"/>
      <c r="AT808" s="157" t="s">
        <v>143</v>
      </c>
      <c r="AU808" s="157" t="s">
        <v>90</v>
      </c>
      <c r="AV808" s="13" t="s">
        <v>90</v>
      </c>
      <c r="AW808" s="13" t="s">
        <v>36</v>
      </c>
      <c r="AX808" s="13" t="s">
        <v>88</v>
      </c>
      <c r="AY808" s="157" t="s">
        <v>130</v>
      </c>
    </row>
    <row r="809" spans="2:65" s="1" customFormat="1" ht="24.2" customHeight="1">
      <c r="B809" s="31"/>
      <c r="C809" s="131" t="s">
        <v>781</v>
      </c>
      <c r="D809" s="131" t="s">
        <v>132</v>
      </c>
      <c r="E809" s="132" t="s">
        <v>782</v>
      </c>
      <c r="F809" s="133" t="s">
        <v>783</v>
      </c>
      <c r="G809" s="134" t="s">
        <v>135</v>
      </c>
      <c r="H809" s="135">
        <v>6</v>
      </c>
      <c r="I809" s="136"/>
      <c r="J809" s="137">
        <f>ROUND(I809*H809,2)</f>
        <v>0</v>
      </c>
      <c r="K809" s="133" t="s">
        <v>136</v>
      </c>
      <c r="L809" s="31"/>
      <c r="M809" s="138" t="s">
        <v>1</v>
      </c>
      <c r="N809" s="139" t="s">
        <v>45</v>
      </c>
      <c r="P809" s="140">
        <f>O809*H809</f>
        <v>0</v>
      </c>
      <c r="Q809" s="140">
        <v>0</v>
      </c>
      <c r="R809" s="140">
        <f>Q809*H809</f>
        <v>0</v>
      </c>
      <c r="S809" s="140">
        <v>0</v>
      </c>
      <c r="T809" s="141">
        <f>S809*H809</f>
        <v>0</v>
      </c>
      <c r="AR809" s="142" t="s">
        <v>137</v>
      </c>
      <c r="AT809" s="142" t="s">
        <v>132</v>
      </c>
      <c r="AU809" s="142" t="s">
        <v>90</v>
      </c>
      <c r="AY809" s="16" t="s">
        <v>130</v>
      </c>
      <c r="BE809" s="143">
        <f>IF(N809="základní",J809,0)</f>
        <v>0</v>
      </c>
      <c r="BF809" s="143">
        <f>IF(N809="snížená",J809,0)</f>
        <v>0</v>
      </c>
      <c r="BG809" s="143">
        <f>IF(N809="zákl. přenesená",J809,0)</f>
        <v>0</v>
      </c>
      <c r="BH809" s="143">
        <f>IF(N809="sníž. přenesená",J809,0)</f>
        <v>0</v>
      </c>
      <c r="BI809" s="143">
        <f>IF(N809="nulová",J809,0)</f>
        <v>0</v>
      </c>
      <c r="BJ809" s="16" t="s">
        <v>88</v>
      </c>
      <c r="BK809" s="143">
        <f>ROUND(I809*H809,2)</f>
        <v>0</v>
      </c>
      <c r="BL809" s="16" t="s">
        <v>137</v>
      </c>
      <c r="BM809" s="142" t="s">
        <v>784</v>
      </c>
    </row>
    <row r="810" spans="2:65" s="1" customFormat="1" ht="11.25">
      <c r="B810" s="31"/>
      <c r="D810" s="144" t="s">
        <v>139</v>
      </c>
      <c r="F810" s="145" t="s">
        <v>783</v>
      </c>
      <c r="I810" s="146"/>
      <c r="L810" s="31"/>
      <c r="M810" s="147"/>
      <c r="T810" s="55"/>
      <c r="AT810" s="16" t="s">
        <v>139</v>
      </c>
      <c r="AU810" s="16" t="s">
        <v>90</v>
      </c>
    </row>
    <row r="811" spans="2:65" s="1" customFormat="1" ht="11.25">
      <c r="B811" s="31"/>
      <c r="D811" s="148" t="s">
        <v>141</v>
      </c>
      <c r="F811" s="149" t="s">
        <v>785</v>
      </c>
      <c r="I811" s="146"/>
      <c r="L811" s="31"/>
      <c r="M811" s="147"/>
      <c r="T811" s="55"/>
      <c r="AT811" s="16" t="s">
        <v>141</v>
      </c>
      <c r="AU811" s="16" t="s">
        <v>90</v>
      </c>
    </row>
    <row r="812" spans="2:65" s="12" customFormat="1" ht="11.25">
      <c r="B812" s="150"/>
      <c r="D812" s="144" t="s">
        <v>143</v>
      </c>
      <c r="E812" s="151" t="s">
        <v>1</v>
      </c>
      <c r="F812" s="152" t="s">
        <v>786</v>
      </c>
      <c r="H812" s="151" t="s">
        <v>1</v>
      </c>
      <c r="I812" s="153"/>
      <c r="L812" s="150"/>
      <c r="M812" s="154"/>
      <c r="T812" s="155"/>
      <c r="AT812" s="151" t="s">
        <v>143</v>
      </c>
      <c r="AU812" s="151" t="s">
        <v>90</v>
      </c>
      <c r="AV812" s="12" t="s">
        <v>88</v>
      </c>
      <c r="AW812" s="12" t="s">
        <v>36</v>
      </c>
      <c r="AX812" s="12" t="s">
        <v>80</v>
      </c>
      <c r="AY812" s="151" t="s">
        <v>130</v>
      </c>
    </row>
    <row r="813" spans="2:65" s="12" customFormat="1" ht="11.25">
      <c r="B813" s="150"/>
      <c r="D813" s="144" t="s">
        <v>143</v>
      </c>
      <c r="E813" s="151" t="s">
        <v>1</v>
      </c>
      <c r="F813" s="152" t="s">
        <v>787</v>
      </c>
      <c r="H813" s="151" t="s">
        <v>1</v>
      </c>
      <c r="I813" s="153"/>
      <c r="L813" s="150"/>
      <c r="M813" s="154"/>
      <c r="T813" s="155"/>
      <c r="AT813" s="151" t="s">
        <v>143</v>
      </c>
      <c r="AU813" s="151" t="s">
        <v>90</v>
      </c>
      <c r="AV813" s="12" t="s">
        <v>88</v>
      </c>
      <c r="AW813" s="12" t="s">
        <v>36</v>
      </c>
      <c r="AX813" s="12" t="s">
        <v>80</v>
      </c>
      <c r="AY813" s="151" t="s">
        <v>130</v>
      </c>
    </row>
    <row r="814" spans="2:65" s="13" customFormat="1" ht="11.25">
      <c r="B814" s="156"/>
      <c r="D814" s="144" t="s">
        <v>143</v>
      </c>
      <c r="E814" s="157" t="s">
        <v>1</v>
      </c>
      <c r="F814" s="158" t="s">
        <v>160</v>
      </c>
      <c r="H814" s="159">
        <v>3</v>
      </c>
      <c r="I814" s="160"/>
      <c r="L814" s="156"/>
      <c r="M814" s="161"/>
      <c r="T814" s="162"/>
      <c r="AT814" s="157" t="s">
        <v>143</v>
      </c>
      <c r="AU814" s="157" t="s">
        <v>90</v>
      </c>
      <c r="AV814" s="13" t="s">
        <v>90</v>
      </c>
      <c r="AW814" s="13" t="s">
        <v>36</v>
      </c>
      <c r="AX814" s="13" t="s">
        <v>80</v>
      </c>
      <c r="AY814" s="157" t="s">
        <v>130</v>
      </c>
    </row>
    <row r="815" spans="2:65" s="12" customFormat="1" ht="11.25">
      <c r="B815" s="150"/>
      <c r="D815" s="144" t="s">
        <v>143</v>
      </c>
      <c r="E815" s="151" t="s">
        <v>1</v>
      </c>
      <c r="F815" s="152" t="s">
        <v>788</v>
      </c>
      <c r="H815" s="151" t="s">
        <v>1</v>
      </c>
      <c r="I815" s="153"/>
      <c r="L815" s="150"/>
      <c r="M815" s="154"/>
      <c r="T815" s="155"/>
      <c r="AT815" s="151" t="s">
        <v>143</v>
      </c>
      <c r="AU815" s="151" t="s">
        <v>90</v>
      </c>
      <c r="AV815" s="12" t="s">
        <v>88</v>
      </c>
      <c r="AW815" s="12" t="s">
        <v>36</v>
      </c>
      <c r="AX815" s="12" t="s">
        <v>80</v>
      </c>
      <c r="AY815" s="151" t="s">
        <v>130</v>
      </c>
    </row>
    <row r="816" spans="2:65" s="13" customFormat="1" ht="11.25">
      <c r="B816" s="156"/>
      <c r="D816" s="144" t="s">
        <v>143</v>
      </c>
      <c r="E816" s="157" t="s">
        <v>1</v>
      </c>
      <c r="F816" s="158" t="s">
        <v>160</v>
      </c>
      <c r="H816" s="159">
        <v>3</v>
      </c>
      <c r="I816" s="160"/>
      <c r="L816" s="156"/>
      <c r="M816" s="161"/>
      <c r="T816" s="162"/>
      <c r="AT816" s="157" t="s">
        <v>143</v>
      </c>
      <c r="AU816" s="157" t="s">
        <v>90</v>
      </c>
      <c r="AV816" s="13" t="s">
        <v>90</v>
      </c>
      <c r="AW816" s="13" t="s">
        <v>36</v>
      </c>
      <c r="AX816" s="13" t="s">
        <v>80</v>
      </c>
      <c r="AY816" s="157" t="s">
        <v>130</v>
      </c>
    </row>
    <row r="817" spans="2:65" s="14" customFormat="1" ht="11.25">
      <c r="B817" s="163"/>
      <c r="D817" s="144" t="s">
        <v>143</v>
      </c>
      <c r="E817" s="164" t="s">
        <v>1</v>
      </c>
      <c r="F817" s="165" t="s">
        <v>147</v>
      </c>
      <c r="H817" s="166">
        <v>6</v>
      </c>
      <c r="I817" s="167"/>
      <c r="L817" s="163"/>
      <c r="M817" s="168"/>
      <c r="T817" s="169"/>
      <c r="AT817" s="164" t="s">
        <v>143</v>
      </c>
      <c r="AU817" s="164" t="s">
        <v>90</v>
      </c>
      <c r="AV817" s="14" t="s">
        <v>137</v>
      </c>
      <c r="AW817" s="14" t="s">
        <v>36</v>
      </c>
      <c r="AX817" s="14" t="s">
        <v>88</v>
      </c>
      <c r="AY817" s="164" t="s">
        <v>130</v>
      </c>
    </row>
    <row r="818" spans="2:65" s="1" customFormat="1" ht="24.2" customHeight="1">
      <c r="B818" s="31"/>
      <c r="C818" s="131" t="s">
        <v>789</v>
      </c>
      <c r="D818" s="131" t="s">
        <v>132</v>
      </c>
      <c r="E818" s="132" t="s">
        <v>790</v>
      </c>
      <c r="F818" s="133" t="s">
        <v>791</v>
      </c>
      <c r="G818" s="134" t="s">
        <v>135</v>
      </c>
      <c r="H818" s="135">
        <v>6</v>
      </c>
      <c r="I818" s="136"/>
      <c r="J818" s="137">
        <f>ROUND(I818*H818,2)</f>
        <v>0</v>
      </c>
      <c r="K818" s="133" t="s">
        <v>136</v>
      </c>
      <c r="L818" s="31"/>
      <c r="M818" s="138" t="s">
        <v>1</v>
      </c>
      <c r="N818" s="139" t="s">
        <v>45</v>
      </c>
      <c r="P818" s="140">
        <f>O818*H818</f>
        <v>0</v>
      </c>
      <c r="Q818" s="140">
        <v>4.8000000000000001E-2</v>
      </c>
      <c r="R818" s="140">
        <f>Q818*H818</f>
        <v>0.28800000000000003</v>
      </c>
      <c r="S818" s="140">
        <v>4.8000000000000001E-2</v>
      </c>
      <c r="T818" s="141">
        <f>S818*H818</f>
        <v>0.28800000000000003</v>
      </c>
      <c r="AR818" s="142" t="s">
        <v>137</v>
      </c>
      <c r="AT818" s="142" t="s">
        <v>132</v>
      </c>
      <c r="AU818" s="142" t="s">
        <v>90</v>
      </c>
      <c r="AY818" s="16" t="s">
        <v>130</v>
      </c>
      <c r="BE818" s="143">
        <f>IF(N818="základní",J818,0)</f>
        <v>0</v>
      </c>
      <c r="BF818" s="143">
        <f>IF(N818="snížená",J818,0)</f>
        <v>0</v>
      </c>
      <c r="BG818" s="143">
        <f>IF(N818="zákl. přenesená",J818,0)</f>
        <v>0</v>
      </c>
      <c r="BH818" s="143">
        <f>IF(N818="sníž. přenesená",J818,0)</f>
        <v>0</v>
      </c>
      <c r="BI818" s="143">
        <f>IF(N818="nulová",J818,0)</f>
        <v>0</v>
      </c>
      <c r="BJ818" s="16" t="s">
        <v>88</v>
      </c>
      <c r="BK818" s="143">
        <f>ROUND(I818*H818,2)</f>
        <v>0</v>
      </c>
      <c r="BL818" s="16" t="s">
        <v>137</v>
      </c>
      <c r="BM818" s="142" t="s">
        <v>792</v>
      </c>
    </row>
    <row r="819" spans="2:65" s="1" customFormat="1" ht="11.25">
      <c r="B819" s="31"/>
      <c r="D819" s="144" t="s">
        <v>139</v>
      </c>
      <c r="F819" s="145" t="s">
        <v>793</v>
      </c>
      <c r="I819" s="146"/>
      <c r="L819" s="31"/>
      <c r="M819" s="147"/>
      <c r="T819" s="55"/>
      <c r="AT819" s="16" t="s">
        <v>139</v>
      </c>
      <c r="AU819" s="16" t="s">
        <v>90</v>
      </c>
    </row>
    <row r="820" spans="2:65" s="1" customFormat="1" ht="11.25">
      <c r="B820" s="31"/>
      <c r="D820" s="148" t="s">
        <v>141</v>
      </c>
      <c r="F820" s="149" t="s">
        <v>794</v>
      </c>
      <c r="I820" s="146"/>
      <c r="L820" s="31"/>
      <c r="M820" s="147"/>
      <c r="T820" s="55"/>
      <c r="AT820" s="16" t="s">
        <v>141</v>
      </c>
      <c r="AU820" s="16" t="s">
        <v>90</v>
      </c>
    </row>
    <row r="821" spans="2:65" s="12" customFormat="1" ht="11.25">
      <c r="B821" s="150"/>
      <c r="D821" s="144" t="s">
        <v>143</v>
      </c>
      <c r="E821" s="151" t="s">
        <v>1</v>
      </c>
      <c r="F821" s="152" t="s">
        <v>786</v>
      </c>
      <c r="H821" s="151" t="s">
        <v>1</v>
      </c>
      <c r="I821" s="153"/>
      <c r="L821" s="150"/>
      <c r="M821" s="154"/>
      <c r="T821" s="155"/>
      <c r="AT821" s="151" t="s">
        <v>143</v>
      </c>
      <c r="AU821" s="151" t="s">
        <v>90</v>
      </c>
      <c r="AV821" s="12" t="s">
        <v>88</v>
      </c>
      <c r="AW821" s="12" t="s">
        <v>36</v>
      </c>
      <c r="AX821" s="12" t="s">
        <v>80</v>
      </c>
      <c r="AY821" s="151" t="s">
        <v>130</v>
      </c>
    </row>
    <row r="822" spans="2:65" s="12" customFormat="1" ht="11.25">
      <c r="B822" s="150"/>
      <c r="D822" s="144" t="s">
        <v>143</v>
      </c>
      <c r="E822" s="151" t="s">
        <v>1</v>
      </c>
      <c r="F822" s="152" t="s">
        <v>787</v>
      </c>
      <c r="H822" s="151" t="s">
        <v>1</v>
      </c>
      <c r="I822" s="153"/>
      <c r="L822" s="150"/>
      <c r="M822" s="154"/>
      <c r="T822" s="155"/>
      <c r="AT822" s="151" t="s">
        <v>143</v>
      </c>
      <c r="AU822" s="151" t="s">
        <v>90</v>
      </c>
      <c r="AV822" s="12" t="s">
        <v>88</v>
      </c>
      <c r="AW822" s="12" t="s">
        <v>36</v>
      </c>
      <c r="AX822" s="12" t="s">
        <v>80</v>
      </c>
      <c r="AY822" s="151" t="s">
        <v>130</v>
      </c>
    </row>
    <row r="823" spans="2:65" s="13" customFormat="1" ht="11.25">
      <c r="B823" s="156"/>
      <c r="D823" s="144" t="s">
        <v>143</v>
      </c>
      <c r="E823" s="157" t="s">
        <v>1</v>
      </c>
      <c r="F823" s="158" t="s">
        <v>160</v>
      </c>
      <c r="H823" s="159">
        <v>3</v>
      </c>
      <c r="I823" s="160"/>
      <c r="L823" s="156"/>
      <c r="M823" s="161"/>
      <c r="T823" s="162"/>
      <c r="AT823" s="157" t="s">
        <v>143</v>
      </c>
      <c r="AU823" s="157" t="s">
        <v>90</v>
      </c>
      <c r="AV823" s="13" t="s">
        <v>90</v>
      </c>
      <c r="AW823" s="13" t="s">
        <v>36</v>
      </c>
      <c r="AX823" s="13" t="s">
        <v>80</v>
      </c>
      <c r="AY823" s="157" t="s">
        <v>130</v>
      </c>
    </row>
    <row r="824" spans="2:65" s="12" customFormat="1" ht="11.25">
      <c r="B824" s="150"/>
      <c r="D824" s="144" t="s">
        <v>143</v>
      </c>
      <c r="E824" s="151" t="s">
        <v>1</v>
      </c>
      <c r="F824" s="152" t="s">
        <v>788</v>
      </c>
      <c r="H824" s="151" t="s">
        <v>1</v>
      </c>
      <c r="I824" s="153"/>
      <c r="L824" s="150"/>
      <c r="M824" s="154"/>
      <c r="T824" s="155"/>
      <c r="AT824" s="151" t="s">
        <v>143</v>
      </c>
      <c r="AU824" s="151" t="s">
        <v>90</v>
      </c>
      <c r="AV824" s="12" t="s">
        <v>88</v>
      </c>
      <c r="AW824" s="12" t="s">
        <v>36</v>
      </c>
      <c r="AX824" s="12" t="s">
        <v>80</v>
      </c>
      <c r="AY824" s="151" t="s">
        <v>130</v>
      </c>
    </row>
    <row r="825" spans="2:65" s="13" customFormat="1" ht="11.25">
      <c r="B825" s="156"/>
      <c r="D825" s="144" t="s">
        <v>143</v>
      </c>
      <c r="E825" s="157" t="s">
        <v>1</v>
      </c>
      <c r="F825" s="158" t="s">
        <v>160</v>
      </c>
      <c r="H825" s="159">
        <v>3</v>
      </c>
      <c r="I825" s="160"/>
      <c r="L825" s="156"/>
      <c r="M825" s="161"/>
      <c r="T825" s="162"/>
      <c r="AT825" s="157" t="s">
        <v>143</v>
      </c>
      <c r="AU825" s="157" t="s">
        <v>90</v>
      </c>
      <c r="AV825" s="13" t="s">
        <v>90</v>
      </c>
      <c r="AW825" s="13" t="s">
        <v>36</v>
      </c>
      <c r="AX825" s="13" t="s">
        <v>80</v>
      </c>
      <c r="AY825" s="157" t="s">
        <v>130</v>
      </c>
    </row>
    <row r="826" spans="2:65" s="14" customFormat="1" ht="11.25">
      <c r="B826" s="163"/>
      <c r="D826" s="144" t="s">
        <v>143</v>
      </c>
      <c r="E826" s="164" t="s">
        <v>1</v>
      </c>
      <c r="F826" s="165" t="s">
        <v>147</v>
      </c>
      <c r="H826" s="166">
        <v>6</v>
      </c>
      <c r="I826" s="167"/>
      <c r="L826" s="163"/>
      <c r="M826" s="168"/>
      <c r="T826" s="169"/>
      <c r="AT826" s="164" t="s">
        <v>143</v>
      </c>
      <c r="AU826" s="164" t="s">
        <v>90</v>
      </c>
      <c r="AV826" s="14" t="s">
        <v>137</v>
      </c>
      <c r="AW826" s="14" t="s">
        <v>36</v>
      </c>
      <c r="AX826" s="14" t="s">
        <v>88</v>
      </c>
      <c r="AY826" s="164" t="s">
        <v>130</v>
      </c>
    </row>
    <row r="827" spans="2:65" s="1" customFormat="1" ht="24.2" customHeight="1">
      <c r="B827" s="31"/>
      <c r="C827" s="131" t="s">
        <v>795</v>
      </c>
      <c r="D827" s="131" t="s">
        <v>132</v>
      </c>
      <c r="E827" s="132" t="s">
        <v>796</v>
      </c>
      <c r="F827" s="133" t="s">
        <v>797</v>
      </c>
      <c r="G827" s="134" t="s">
        <v>135</v>
      </c>
      <c r="H827" s="135">
        <v>6</v>
      </c>
      <c r="I827" s="136"/>
      <c r="J827" s="137">
        <f>ROUND(I827*H827,2)</f>
        <v>0</v>
      </c>
      <c r="K827" s="133" t="s">
        <v>136</v>
      </c>
      <c r="L827" s="31"/>
      <c r="M827" s="138" t="s">
        <v>1</v>
      </c>
      <c r="N827" s="139" t="s">
        <v>45</v>
      </c>
      <c r="P827" s="140">
        <f>O827*H827</f>
        <v>0</v>
      </c>
      <c r="Q827" s="140">
        <v>0</v>
      </c>
      <c r="R827" s="140">
        <f>Q827*H827</f>
        <v>0</v>
      </c>
      <c r="S827" s="140">
        <v>0</v>
      </c>
      <c r="T827" s="141">
        <f>S827*H827</f>
        <v>0</v>
      </c>
      <c r="AR827" s="142" t="s">
        <v>137</v>
      </c>
      <c r="AT827" s="142" t="s">
        <v>132</v>
      </c>
      <c r="AU827" s="142" t="s">
        <v>90</v>
      </c>
      <c r="AY827" s="16" t="s">
        <v>130</v>
      </c>
      <c r="BE827" s="143">
        <f>IF(N827="základní",J827,0)</f>
        <v>0</v>
      </c>
      <c r="BF827" s="143">
        <f>IF(N827="snížená",J827,0)</f>
        <v>0</v>
      </c>
      <c r="BG827" s="143">
        <f>IF(N827="zákl. přenesená",J827,0)</f>
        <v>0</v>
      </c>
      <c r="BH827" s="143">
        <f>IF(N827="sníž. přenesená",J827,0)</f>
        <v>0</v>
      </c>
      <c r="BI827" s="143">
        <f>IF(N827="nulová",J827,0)</f>
        <v>0</v>
      </c>
      <c r="BJ827" s="16" t="s">
        <v>88</v>
      </c>
      <c r="BK827" s="143">
        <f>ROUND(I827*H827,2)</f>
        <v>0</v>
      </c>
      <c r="BL827" s="16" t="s">
        <v>137</v>
      </c>
      <c r="BM827" s="142" t="s">
        <v>798</v>
      </c>
    </row>
    <row r="828" spans="2:65" s="1" customFormat="1" ht="11.25">
      <c r="B828" s="31"/>
      <c r="D828" s="144" t="s">
        <v>139</v>
      </c>
      <c r="F828" s="145" t="s">
        <v>799</v>
      </c>
      <c r="I828" s="146"/>
      <c r="L828" s="31"/>
      <c r="M828" s="147"/>
      <c r="T828" s="55"/>
      <c r="AT828" s="16" t="s">
        <v>139</v>
      </c>
      <c r="AU828" s="16" t="s">
        <v>90</v>
      </c>
    </row>
    <row r="829" spans="2:65" s="1" customFormat="1" ht="11.25">
      <c r="B829" s="31"/>
      <c r="D829" s="148" t="s">
        <v>141</v>
      </c>
      <c r="F829" s="149" t="s">
        <v>800</v>
      </c>
      <c r="I829" s="146"/>
      <c r="L829" s="31"/>
      <c r="M829" s="147"/>
      <c r="T829" s="55"/>
      <c r="AT829" s="16" t="s">
        <v>141</v>
      </c>
      <c r="AU829" s="16" t="s">
        <v>90</v>
      </c>
    </row>
    <row r="830" spans="2:65" s="12" customFormat="1" ht="11.25">
      <c r="B830" s="150"/>
      <c r="D830" s="144" t="s">
        <v>143</v>
      </c>
      <c r="E830" s="151" t="s">
        <v>1</v>
      </c>
      <c r="F830" s="152" t="s">
        <v>786</v>
      </c>
      <c r="H830" s="151" t="s">
        <v>1</v>
      </c>
      <c r="I830" s="153"/>
      <c r="L830" s="150"/>
      <c r="M830" s="154"/>
      <c r="T830" s="155"/>
      <c r="AT830" s="151" t="s">
        <v>143</v>
      </c>
      <c r="AU830" s="151" t="s">
        <v>90</v>
      </c>
      <c r="AV830" s="12" t="s">
        <v>88</v>
      </c>
      <c r="AW830" s="12" t="s">
        <v>36</v>
      </c>
      <c r="AX830" s="12" t="s">
        <v>80</v>
      </c>
      <c r="AY830" s="151" t="s">
        <v>130</v>
      </c>
    </row>
    <row r="831" spans="2:65" s="12" customFormat="1" ht="11.25">
      <c r="B831" s="150"/>
      <c r="D831" s="144" t="s">
        <v>143</v>
      </c>
      <c r="E831" s="151" t="s">
        <v>1</v>
      </c>
      <c r="F831" s="152" t="s">
        <v>787</v>
      </c>
      <c r="H831" s="151" t="s">
        <v>1</v>
      </c>
      <c r="I831" s="153"/>
      <c r="L831" s="150"/>
      <c r="M831" s="154"/>
      <c r="T831" s="155"/>
      <c r="AT831" s="151" t="s">
        <v>143</v>
      </c>
      <c r="AU831" s="151" t="s">
        <v>90</v>
      </c>
      <c r="AV831" s="12" t="s">
        <v>88</v>
      </c>
      <c r="AW831" s="12" t="s">
        <v>36</v>
      </c>
      <c r="AX831" s="12" t="s">
        <v>80</v>
      </c>
      <c r="AY831" s="151" t="s">
        <v>130</v>
      </c>
    </row>
    <row r="832" spans="2:65" s="13" customFormat="1" ht="11.25">
      <c r="B832" s="156"/>
      <c r="D832" s="144" t="s">
        <v>143</v>
      </c>
      <c r="E832" s="157" t="s">
        <v>1</v>
      </c>
      <c r="F832" s="158" t="s">
        <v>160</v>
      </c>
      <c r="H832" s="159">
        <v>3</v>
      </c>
      <c r="I832" s="160"/>
      <c r="L832" s="156"/>
      <c r="M832" s="161"/>
      <c r="T832" s="162"/>
      <c r="AT832" s="157" t="s">
        <v>143</v>
      </c>
      <c r="AU832" s="157" t="s">
        <v>90</v>
      </c>
      <c r="AV832" s="13" t="s">
        <v>90</v>
      </c>
      <c r="AW832" s="13" t="s">
        <v>36</v>
      </c>
      <c r="AX832" s="13" t="s">
        <v>80</v>
      </c>
      <c r="AY832" s="157" t="s">
        <v>130</v>
      </c>
    </row>
    <row r="833" spans="2:65" s="12" customFormat="1" ht="11.25">
      <c r="B833" s="150"/>
      <c r="D833" s="144" t="s">
        <v>143</v>
      </c>
      <c r="E833" s="151" t="s">
        <v>1</v>
      </c>
      <c r="F833" s="152" t="s">
        <v>788</v>
      </c>
      <c r="H833" s="151" t="s">
        <v>1</v>
      </c>
      <c r="I833" s="153"/>
      <c r="L833" s="150"/>
      <c r="M833" s="154"/>
      <c r="T833" s="155"/>
      <c r="AT833" s="151" t="s">
        <v>143</v>
      </c>
      <c r="AU833" s="151" t="s">
        <v>90</v>
      </c>
      <c r="AV833" s="12" t="s">
        <v>88</v>
      </c>
      <c r="AW833" s="12" t="s">
        <v>36</v>
      </c>
      <c r="AX833" s="12" t="s">
        <v>80</v>
      </c>
      <c r="AY833" s="151" t="s">
        <v>130</v>
      </c>
    </row>
    <row r="834" spans="2:65" s="13" customFormat="1" ht="11.25">
      <c r="B834" s="156"/>
      <c r="D834" s="144" t="s">
        <v>143</v>
      </c>
      <c r="E834" s="157" t="s">
        <v>1</v>
      </c>
      <c r="F834" s="158" t="s">
        <v>160</v>
      </c>
      <c r="H834" s="159">
        <v>3</v>
      </c>
      <c r="I834" s="160"/>
      <c r="L834" s="156"/>
      <c r="M834" s="161"/>
      <c r="T834" s="162"/>
      <c r="AT834" s="157" t="s">
        <v>143</v>
      </c>
      <c r="AU834" s="157" t="s">
        <v>90</v>
      </c>
      <c r="AV834" s="13" t="s">
        <v>90</v>
      </c>
      <c r="AW834" s="13" t="s">
        <v>36</v>
      </c>
      <c r="AX834" s="13" t="s">
        <v>80</v>
      </c>
      <c r="AY834" s="157" t="s">
        <v>130</v>
      </c>
    </row>
    <row r="835" spans="2:65" s="14" customFormat="1" ht="11.25">
      <c r="B835" s="163"/>
      <c r="D835" s="144" t="s">
        <v>143</v>
      </c>
      <c r="E835" s="164" t="s">
        <v>1</v>
      </c>
      <c r="F835" s="165" t="s">
        <v>147</v>
      </c>
      <c r="H835" s="166">
        <v>6</v>
      </c>
      <c r="I835" s="167"/>
      <c r="L835" s="163"/>
      <c r="M835" s="168"/>
      <c r="T835" s="169"/>
      <c r="AT835" s="164" t="s">
        <v>143</v>
      </c>
      <c r="AU835" s="164" t="s">
        <v>90</v>
      </c>
      <c r="AV835" s="14" t="s">
        <v>137</v>
      </c>
      <c r="AW835" s="14" t="s">
        <v>36</v>
      </c>
      <c r="AX835" s="14" t="s">
        <v>88</v>
      </c>
      <c r="AY835" s="164" t="s">
        <v>130</v>
      </c>
    </row>
    <row r="836" spans="2:65" s="1" customFormat="1" ht="24.2" customHeight="1">
      <c r="B836" s="31"/>
      <c r="C836" s="131" t="s">
        <v>801</v>
      </c>
      <c r="D836" s="131" t="s">
        <v>132</v>
      </c>
      <c r="E836" s="132" t="s">
        <v>802</v>
      </c>
      <c r="F836" s="133" t="s">
        <v>803</v>
      </c>
      <c r="G836" s="134" t="s">
        <v>135</v>
      </c>
      <c r="H836" s="135">
        <v>6</v>
      </c>
      <c r="I836" s="136"/>
      <c r="J836" s="137">
        <f>ROUND(I836*H836,2)</f>
        <v>0</v>
      </c>
      <c r="K836" s="133" t="s">
        <v>136</v>
      </c>
      <c r="L836" s="31"/>
      <c r="M836" s="138" t="s">
        <v>1</v>
      </c>
      <c r="N836" s="139" t="s">
        <v>45</v>
      </c>
      <c r="P836" s="140">
        <f>O836*H836</f>
        <v>0</v>
      </c>
      <c r="Q836" s="140">
        <v>2.0140000000000002E-2</v>
      </c>
      <c r="R836" s="140">
        <f>Q836*H836</f>
        <v>0.12084</v>
      </c>
      <c r="S836" s="140">
        <v>0</v>
      </c>
      <c r="T836" s="141">
        <f>S836*H836</f>
        <v>0</v>
      </c>
      <c r="AR836" s="142" t="s">
        <v>137</v>
      </c>
      <c r="AT836" s="142" t="s">
        <v>132</v>
      </c>
      <c r="AU836" s="142" t="s">
        <v>90</v>
      </c>
      <c r="AY836" s="16" t="s">
        <v>130</v>
      </c>
      <c r="BE836" s="143">
        <f>IF(N836="základní",J836,0)</f>
        <v>0</v>
      </c>
      <c r="BF836" s="143">
        <f>IF(N836="snížená",J836,0)</f>
        <v>0</v>
      </c>
      <c r="BG836" s="143">
        <f>IF(N836="zákl. přenesená",J836,0)</f>
        <v>0</v>
      </c>
      <c r="BH836" s="143">
        <f>IF(N836="sníž. přenesená",J836,0)</f>
        <v>0</v>
      </c>
      <c r="BI836" s="143">
        <f>IF(N836="nulová",J836,0)</f>
        <v>0</v>
      </c>
      <c r="BJ836" s="16" t="s">
        <v>88</v>
      </c>
      <c r="BK836" s="143">
        <f>ROUND(I836*H836,2)</f>
        <v>0</v>
      </c>
      <c r="BL836" s="16" t="s">
        <v>137</v>
      </c>
      <c r="BM836" s="142" t="s">
        <v>804</v>
      </c>
    </row>
    <row r="837" spans="2:65" s="1" customFormat="1" ht="19.5">
      <c r="B837" s="31"/>
      <c r="D837" s="144" t="s">
        <v>139</v>
      </c>
      <c r="F837" s="145" t="s">
        <v>805</v>
      </c>
      <c r="I837" s="146"/>
      <c r="L837" s="31"/>
      <c r="M837" s="147"/>
      <c r="T837" s="55"/>
      <c r="AT837" s="16" t="s">
        <v>139</v>
      </c>
      <c r="AU837" s="16" t="s">
        <v>90</v>
      </c>
    </row>
    <row r="838" spans="2:65" s="1" customFormat="1" ht="11.25">
      <c r="B838" s="31"/>
      <c r="D838" s="148" t="s">
        <v>141</v>
      </c>
      <c r="F838" s="149" t="s">
        <v>806</v>
      </c>
      <c r="I838" s="146"/>
      <c r="L838" s="31"/>
      <c r="M838" s="147"/>
      <c r="T838" s="55"/>
      <c r="AT838" s="16" t="s">
        <v>141</v>
      </c>
      <c r="AU838" s="16" t="s">
        <v>90</v>
      </c>
    </row>
    <row r="839" spans="2:65" s="12" customFormat="1" ht="11.25">
      <c r="B839" s="150"/>
      <c r="D839" s="144" t="s">
        <v>143</v>
      </c>
      <c r="E839" s="151" t="s">
        <v>1</v>
      </c>
      <c r="F839" s="152" t="s">
        <v>786</v>
      </c>
      <c r="H839" s="151" t="s">
        <v>1</v>
      </c>
      <c r="I839" s="153"/>
      <c r="L839" s="150"/>
      <c r="M839" s="154"/>
      <c r="T839" s="155"/>
      <c r="AT839" s="151" t="s">
        <v>143</v>
      </c>
      <c r="AU839" s="151" t="s">
        <v>90</v>
      </c>
      <c r="AV839" s="12" t="s">
        <v>88</v>
      </c>
      <c r="AW839" s="12" t="s">
        <v>36</v>
      </c>
      <c r="AX839" s="12" t="s">
        <v>80</v>
      </c>
      <c r="AY839" s="151" t="s">
        <v>130</v>
      </c>
    </row>
    <row r="840" spans="2:65" s="12" customFormat="1" ht="11.25">
      <c r="B840" s="150"/>
      <c r="D840" s="144" t="s">
        <v>143</v>
      </c>
      <c r="E840" s="151" t="s">
        <v>1</v>
      </c>
      <c r="F840" s="152" t="s">
        <v>787</v>
      </c>
      <c r="H840" s="151" t="s">
        <v>1</v>
      </c>
      <c r="I840" s="153"/>
      <c r="L840" s="150"/>
      <c r="M840" s="154"/>
      <c r="T840" s="155"/>
      <c r="AT840" s="151" t="s">
        <v>143</v>
      </c>
      <c r="AU840" s="151" t="s">
        <v>90</v>
      </c>
      <c r="AV840" s="12" t="s">
        <v>88</v>
      </c>
      <c r="AW840" s="12" t="s">
        <v>36</v>
      </c>
      <c r="AX840" s="12" t="s">
        <v>80</v>
      </c>
      <c r="AY840" s="151" t="s">
        <v>130</v>
      </c>
    </row>
    <row r="841" spans="2:65" s="13" customFormat="1" ht="11.25">
      <c r="B841" s="156"/>
      <c r="D841" s="144" t="s">
        <v>143</v>
      </c>
      <c r="E841" s="157" t="s">
        <v>1</v>
      </c>
      <c r="F841" s="158" t="s">
        <v>160</v>
      </c>
      <c r="H841" s="159">
        <v>3</v>
      </c>
      <c r="I841" s="160"/>
      <c r="L841" s="156"/>
      <c r="M841" s="161"/>
      <c r="T841" s="162"/>
      <c r="AT841" s="157" t="s">
        <v>143</v>
      </c>
      <c r="AU841" s="157" t="s">
        <v>90</v>
      </c>
      <c r="AV841" s="13" t="s">
        <v>90</v>
      </c>
      <c r="AW841" s="13" t="s">
        <v>36</v>
      </c>
      <c r="AX841" s="13" t="s">
        <v>80</v>
      </c>
      <c r="AY841" s="157" t="s">
        <v>130</v>
      </c>
    </row>
    <row r="842" spans="2:65" s="12" customFormat="1" ht="11.25">
      <c r="B842" s="150"/>
      <c r="D842" s="144" t="s">
        <v>143</v>
      </c>
      <c r="E842" s="151" t="s">
        <v>1</v>
      </c>
      <c r="F842" s="152" t="s">
        <v>788</v>
      </c>
      <c r="H842" s="151" t="s">
        <v>1</v>
      </c>
      <c r="I842" s="153"/>
      <c r="L842" s="150"/>
      <c r="M842" s="154"/>
      <c r="T842" s="155"/>
      <c r="AT842" s="151" t="s">
        <v>143</v>
      </c>
      <c r="AU842" s="151" t="s">
        <v>90</v>
      </c>
      <c r="AV842" s="12" t="s">
        <v>88</v>
      </c>
      <c r="AW842" s="12" t="s">
        <v>36</v>
      </c>
      <c r="AX842" s="12" t="s">
        <v>80</v>
      </c>
      <c r="AY842" s="151" t="s">
        <v>130</v>
      </c>
    </row>
    <row r="843" spans="2:65" s="13" customFormat="1" ht="11.25">
      <c r="B843" s="156"/>
      <c r="D843" s="144" t="s">
        <v>143</v>
      </c>
      <c r="E843" s="157" t="s">
        <v>1</v>
      </c>
      <c r="F843" s="158" t="s">
        <v>160</v>
      </c>
      <c r="H843" s="159">
        <v>3</v>
      </c>
      <c r="I843" s="160"/>
      <c r="L843" s="156"/>
      <c r="M843" s="161"/>
      <c r="T843" s="162"/>
      <c r="AT843" s="157" t="s">
        <v>143</v>
      </c>
      <c r="AU843" s="157" t="s">
        <v>90</v>
      </c>
      <c r="AV843" s="13" t="s">
        <v>90</v>
      </c>
      <c r="AW843" s="13" t="s">
        <v>36</v>
      </c>
      <c r="AX843" s="13" t="s">
        <v>80</v>
      </c>
      <c r="AY843" s="157" t="s">
        <v>130</v>
      </c>
    </row>
    <row r="844" spans="2:65" s="14" customFormat="1" ht="11.25">
      <c r="B844" s="163"/>
      <c r="D844" s="144" t="s">
        <v>143</v>
      </c>
      <c r="E844" s="164" t="s">
        <v>1</v>
      </c>
      <c r="F844" s="165" t="s">
        <v>147</v>
      </c>
      <c r="H844" s="166">
        <v>6</v>
      </c>
      <c r="I844" s="167"/>
      <c r="L844" s="163"/>
      <c r="M844" s="168"/>
      <c r="T844" s="169"/>
      <c r="AT844" s="164" t="s">
        <v>143</v>
      </c>
      <c r="AU844" s="164" t="s">
        <v>90</v>
      </c>
      <c r="AV844" s="14" t="s">
        <v>137</v>
      </c>
      <c r="AW844" s="14" t="s">
        <v>36</v>
      </c>
      <c r="AX844" s="14" t="s">
        <v>88</v>
      </c>
      <c r="AY844" s="164" t="s">
        <v>130</v>
      </c>
    </row>
    <row r="845" spans="2:65" s="1" customFormat="1" ht="24.2" customHeight="1">
      <c r="B845" s="31"/>
      <c r="C845" s="131" t="s">
        <v>807</v>
      </c>
      <c r="D845" s="131" t="s">
        <v>132</v>
      </c>
      <c r="E845" s="132" t="s">
        <v>808</v>
      </c>
      <c r="F845" s="133" t="s">
        <v>809</v>
      </c>
      <c r="G845" s="134" t="s">
        <v>135</v>
      </c>
      <c r="H845" s="135">
        <v>6</v>
      </c>
      <c r="I845" s="136"/>
      <c r="J845" s="137">
        <f>ROUND(I845*H845,2)</f>
        <v>0</v>
      </c>
      <c r="K845" s="133" t="s">
        <v>136</v>
      </c>
      <c r="L845" s="31"/>
      <c r="M845" s="138" t="s">
        <v>1</v>
      </c>
      <c r="N845" s="139" t="s">
        <v>45</v>
      </c>
      <c r="P845" s="140">
        <f>O845*H845</f>
        <v>0</v>
      </c>
      <c r="Q845" s="140">
        <v>0</v>
      </c>
      <c r="R845" s="140">
        <f>Q845*H845</f>
        <v>0</v>
      </c>
      <c r="S845" s="140">
        <v>0</v>
      </c>
      <c r="T845" s="141">
        <f>S845*H845</f>
        <v>0</v>
      </c>
      <c r="AR845" s="142" t="s">
        <v>137</v>
      </c>
      <c r="AT845" s="142" t="s">
        <v>132</v>
      </c>
      <c r="AU845" s="142" t="s">
        <v>90</v>
      </c>
      <c r="AY845" s="16" t="s">
        <v>130</v>
      </c>
      <c r="BE845" s="143">
        <f>IF(N845="základní",J845,0)</f>
        <v>0</v>
      </c>
      <c r="BF845" s="143">
        <f>IF(N845="snížená",J845,0)</f>
        <v>0</v>
      </c>
      <c r="BG845" s="143">
        <f>IF(N845="zákl. přenesená",J845,0)</f>
        <v>0</v>
      </c>
      <c r="BH845" s="143">
        <f>IF(N845="sníž. přenesená",J845,0)</f>
        <v>0</v>
      </c>
      <c r="BI845" s="143">
        <f>IF(N845="nulová",J845,0)</f>
        <v>0</v>
      </c>
      <c r="BJ845" s="16" t="s">
        <v>88</v>
      </c>
      <c r="BK845" s="143">
        <f>ROUND(I845*H845,2)</f>
        <v>0</v>
      </c>
      <c r="BL845" s="16" t="s">
        <v>137</v>
      </c>
      <c r="BM845" s="142" t="s">
        <v>810</v>
      </c>
    </row>
    <row r="846" spans="2:65" s="1" customFormat="1" ht="19.5">
      <c r="B846" s="31"/>
      <c r="D846" s="144" t="s">
        <v>139</v>
      </c>
      <c r="F846" s="145" t="s">
        <v>811</v>
      </c>
      <c r="I846" s="146"/>
      <c r="L846" s="31"/>
      <c r="M846" s="147"/>
      <c r="T846" s="55"/>
      <c r="AT846" s="16" t="s">
        <v>139</v>
      </c>
      <c r="AU846" s="16" t="s">
        <v>90</v>
      </c>
    </row>
    <row r="847" spans="2:65" s="1" customFormat="1" ht="11.25">
      <c r="B847" s="31"/>
      <c r="D847" s="148" t="s">
        <v>141</v>
      </c>
      <c r="F847" s="149" t="s">
        <v>812</v>
      </c>
      <c r="I847" s="146"/>
      <c r="L847" s="31"/>
      <c r="M847" s="147"/>
      <c r="T847" s="55"/>
      <c r="AT847" s="16" t="s">
        <v>141</v>
      </c>
      <c r="AU847" s="16" t="s">
        <v>90</v>
      </c>
    </row>
    <row r="848" spans="2:65" s="12" customFormat="1" ht="11.25">
      <c r="B848" s="150"/>
      <c r="D848" s="144" t="s">
        <v>143</v>
      </c>
      <c r="E848" s="151" t="s">
        <v>1</v>
      </c>
      <c r="F848" s="152" t="s">
        <v>786</v>
      </c>
      <c r="H848" s="151" t="s">
        <v>1</v>
      </c>
      <c r="I848" s="153"/>
      <c r="L848" s="150"/>
      <c r="M848" s="154"/>
      <c r="T848" s="155"/>
      <c r="AT848" s="151" t="s">
        <v>143</v>
      </c>
      <c r="AU848" s="151" t="s">
        <v>90</v>
      </c>
      <c r="AV848" s="12" t="s">
        <v>88</v>
      </c>
      <c r="AW848" s="12" t="s">
        <v>36</v>
      </c>
      <c r="AX848" s="12" t="s">
        <v>80</v>
      </c>
      <c r="AY848" s="151" t="s">
        <v>130</v>
      </c>
    </row>
    <row r="849" spans="2:65" s="12" customFormat="1" ht="11.25">
      <c r="B849" s="150"/>
      <c r="D849" s="144" t="s">
        <v>143</v>
      </c>
      <c r="E849" s="151" t="s">
        <v>1</v>
      </c>
      <c r="F849" s="152" t="s">
        <v>787</v>
      </c>
      <c r="H849" s="151" t="s">
        <v>1</v>
      </c>
      <c r="I849" s="153"/>
      <c r="L849" s="150"/>
      <c r="M849" s="154"/>
      <c r="T849" s="155"/>
      <c r="AT849" s="151" t="s">
        <v>143</v>
      </c>
      <c r="AU849" s="151" t="s">
        <v>90</v>
      </c>
      <c r="AV849" s="12" t="s">
        <v>88</v>
      </c>
      <c r="AW849" s="12" t="s">
        <v>36</v>
      </c>
      <c r="AX849" s="12" t="s">
        <v>80</v>
      </c>
      <c r="AY849" s="151" t="s">
        <v>130</v>
      </c>
    </row>
    <row r="850" spans="2:65" s="13" customFormat="1" ht="11.25">
      <c r="B850" s="156"/>
      <c r="D850" s="144" t="s">
        <v>143</v>
      </c>
      <c r="E850" s="157" t="s">
        <v>1</v>
      </c>
      <c r="F850" s="158" t="s">
        <v>160</v>
      </c>
      <c r="H850" s="159">
        <v>3</v>
      </c>
      <c r="I850" s="160"/>
      <c r="L850" s="156"/>
      <c r="M850" s="161"/>
      <c r="T850" s="162"/>
      <c r="AT850" s="157" t="s">
        <v>143</v>
      </c>
      <c r="AU850" s="157" t="s">
        <v>90</v>
      </c>
      <c r="AV850" s="13" t="s">
        <v>90</v>
      </c>
      <c r="AW850" s="13" t="s">
        <v>36</v>
      </c>
      <c r="AX850" s="13" t="s">
        <v>80</v>
      </c>
      <c r="AY850" s="157" t="s">
        <v>130</v>
      </c>
    </row>
    <row r="851" spans="2:65" s="12" customFormat="1" ht="11.25">
      <c r="B851" s="150"/>
      <c r="D851" s="144" t="s">
        <v>143</v>
      </c>
      <c r="E851" s="151" t="s">
        <v>1</v>
      </c>
      <c r="F851" s="152" t="s">
        <v>788</v>
      </c>
      <c r="H851" s="151" t="s">
        <v>1</v>
      </c>
      <c r="I851" s="153"/>
      <c r="L851" s="150"/>
      <c r="M851" s="154"/>
      <c r="T851" s="155"/>
      <c r="AT851" s="151" t="s">
        <v>143</v>
      </c>
      <c r="AU851" s="151" t="s">
        <v>90</v>
      </c>
      <c r="AV851" s="12" t="s">
        <v>88</v>
      </c>
      <c r="AW851" s="12" t="s">
        <v>36</v>
      </c>
      <c r="AX851" s="12" t="s">
        <v>80</v>
      </c>
      <c r="AY851" s="151" t="s">
        <v>130</v>
      </c>
    </row>
    <row r="852" spans="2:65" s="13" customFormat="1" ht="11.25">
      <c r="B852" s="156"/>
      <c r="D852" s="144" t="s">
        <v>143</v>
      </c>
      <c r="E852" s="157" t="s">
        <v>1</v>
      </c>
      <c r="F852" s="158" t="s">
        <v>160</v>
      </c>
      <c r="H852" s="159">
        <v>3</v>
      </c>
      <c r="I852" s="160"/>
      <c r="L852" s="156"/>
      <c r="M852" s="161"/>
      <c r="T852" s="162"/>
      <c r="AT852" s="157" t="s">
        <v>143</v>
      </c>
      <c r="AU852" s="157" t="s">
        <v>90</v>
      </c>
      <c r="AV852" s="13" t="s">
        <v>90</v>
      </c>
      <c r="AW852" s="13" t="s">
        <v>36</v>
      </c>
      <c r="AX852" s="13" t="s">
        <v>80</v>
      </c>
      <c r="AY852" s="157" t="s">
        <v>130</v>
      </c>
    </row>
    <row r="853" spans="2:65" s="14" customFormat="1" ht="11.25">
      <c r="B853" s="163"/>
      <c r="D853" s="144" t="s">
        <v>143</v>
      </c>
      <c r="E853" s="164" t="s">
        <v>1</v>
      </c>
      <c r="F853" s="165" t="s">
        <v>147</v>
      </c>
      <c r="H853" s="166">
        <v>6</v>
      </c>
      <c r="I853" s="167"/>
      <c r="L853" s="163"/>
      <c r="M853" s="168"/>
      <c r="T853" s="169"/>
      <c r="AT853" s="164" t="s">
        <v>143</v>
      </c>
      <c r="AU853" s="164" t="s">
        <v>90</v>
      </c>
      <c r="AV853" s="14" t="s">
        <v>137</v>
      </c>
      <c r="AW853" s="14" t="s">
        <v>36</v>
      </c>
      <c r="AX853" s="14" t="s">
        <v>88</v>
      </c>
      <c r="AY853" s="164" t="s">
        <v>130</v>
      </c>
    </row>
    <row r="854" spans="2:65" s="11" customFormat="1" ht="22.9" customHeight="1">
      <c r="B854" s="119"/>
      <c r="D854" s="120" t="s">
        <v>79</v>
      </c>
      <c r="E854" s="129" t="s">
        <v>813</v>
      </c>
      <c r="F854" s="129" t="s">
        <v>814</v>
      </c>
      <c r="I854" s="122"/>
      <c r="J854" s="130">
        <f>BK854</f>
        <v>0</v>
      </c>
      <c r="L854" s="119"/>
      <c r="M854" s="124"/>
      <c r="P854" s="125">
        <f>SUM(P855:P883)</f>
        <v>0</v>
      </c>
      <c r="R854" s="125">
        <f>SUM(R855:R883)</f>
        <v>0</v>
      </c>
      <c r="T854" s="126">
        <f>SUM(T855:T883)</f>
        <v>0</v>
      </c>
      <c r="AR854" s="120" t="s">
        <v>88</v>
      </c>
      <c r="AT854" s="127" t="s">
        <v>79</v>
      </c>
      <c r="AU854" s="127" t="s">
        <v>88</v>
      </c>
      <c r="AY854" s="120" t="s">
        <v>130</v>
      </c>
      <c r="BK854" s="128">
        <f>SUM(BK855:BK883)</f>
        <v>0</v>
      </c>
    </row>
    <row r="855" spans="2:65" s="1" customFormat="1" ht="24.2" customHeight="1">
      <c r="B855" s="31"/>
      <c r="C855" s="131" t="s">
        <v>815</v>
      </c>
      <c r="D855" s="131" t="s">
        <v>132</v>
      </c>
      <c r="E855" s="132" t="s">
        <v>816</v>
      </c>
      <c r="F855" s="133" t="s">
        <v>817</v>
      </c>
      <c r="G855" s="134" t="s">
        <v>349</v>
      </c>
      <c r="H855" s="135">
        <v>726.06500000000005</v>
      </c>
      <c r="I855" s="136"/>
      <c r="J855" s="137">
        <f>ROUND(I855*H855,2)</f>
        <v>0</v>
      </c>
      <c r="K855" s="133" t="s">
        <v>136</v>
      </c>
      <c r="L855" s="31"/>
      <c r="M855" s="138" t="s">
        <v>1</v>
      </c>
      <c r="N855" s="139" t="s">
        <v>45</v>
      </c>
      <c r="P855" s="140">
        <f>O855*H855</f>
        <v>0</v>
      </c>
      <c r="Q855" s="140">
        <v>0</v>
      </c>
      <c r="R855" s="140">
        <f>Q855*H855</f>
        <v>0</v>
      </c>
      <c r="S855" s="140">
        <v>0</v>
      </c>
      <c r="T855" s="141">
        <f>S855*H855</f>
        <v>0</v>
      </c>
      <c r="AR855" s="142" t="s">
        <v>137</v>
      </c>
      <c r="AT855" s="142" t="s">
        <v>132</v>
      </c>
      <c r="AU855" s="142" t="s">
        <v>90</v>
      </c>
      <c r="AY855" s="16" t="s">
        <v>130</v>
      </c>
      <c r="BE855" s="143">
        <f>IF(N855="základní",J855,0)</f>
        <v>0</v>
      </c>
      <c r="BF855" s="143">
        <f>IF(N855="snížená",J855,0)</f>
        <v>0</v>
      </c>
      <c r="BG855" s="143">
        <f>IF(N855="zákl. přenesená",J855,0)</f>
        <v>0</v>
      </c>
      <c r="BH855" s="143">
        <f>IF(N855="sníž. přenesená",J855,0)</f>
        <v>0</v>
      </c>
      <c r="BI855" s="143">
        <f>IF(N855="nulová",J855,0)</f>
        <v>0</v>
      </c>
      <c r="BJ855" s="16" t="s">
        <v>88</v>
      </c>
      <c r="BK855" s="143">
        <f>ROUND(I855*H855,2)</f>
        <v>0</v>
      </c>
      <c r="BL855" s="16" t="s">
        <v>137</v>
      </c>
      <c r="BM855" s="142" t="s">
        <v>818</v>
      </c>
    </row>
    <row r="856" spans="2:65" s="1" customFormat="1" ht="11.25">
      <c r="B856" s="31"/>
      <c r="D856" s="144" t="s">
        <v>139</v>
      </c>
      <c r="F856" s="145" t="s">
        <v>817</v>
      </c>
      <c r="I856" s="146"/>
      <c r="L856" s="31"/>
      <c r="M856" s="147"/>
      <c r="T856" s="55"/>
      <c r="AT856" s="16" t="s">
        <v>139</v>
      </c>
      <c r="AU856" s="16" t="s">
        <v>90</v>
      </c>
    </row>
    <row r="857" spans="2:65" s="1" customFormat="1" ht="11.25">
      <c r="B857" s="31"/>
      <c r="D857" s="148" t="s">
        <v>141</v>
      </c>
      <c r="F857" s="149" t="s">
        <v>819</v>
      </c>
      <c r="I857" s="146"/>
      <c r="L857" s="31"/>
      <c r="M857" s="147"/>
      <c r="T857" s="55"/>
      <c r="AT857" s="16" t="s">
        <v>141</v>
      </c>
      <c r="AU857" s="16" t="s">
        <v>90</v>
      </c>
    </row>
    <row r="858" spans="2:65" s="1" customFormat="1" ht="24.2" customHeight="1">
      <c r="B858" s="31"/>
      <c r="C858" s="131" t="s">
        <v>820</v>
      </c>
      <c r="D858" s="131" t="s">
        <v>132</v>
      </c>
      <c r="E858" s="132" t="s">
        <v>821</v>
      </c>
      <c r="F858" s="133" t="s">
        <v>822</v>
      </c>
      <c r="G858" s="134" t="s">
        <v>349</v>
      </c>
      <c r="H858" s="135">
        <v>6534.585</v>
      </c>
      <c r="I858" s="136"/>
      <c r="J858" s="137">
        <f>ROUND(I858*H858,2)</f>
        <v>0</v>
      </c>
      <c r="K858" s="133" t="s">
        <v>136</v>
      </c>
      <c r="L858" s="31"/>
      <c r="M858" s="138" t="s">
        <v>1</v>
      </c>
      <c r="N858" s="139" t="s">
        <v>45</v>
      </c>
      <c r="P858" s="140">
        <f>O858*H858</f>
        <v>0</v>
      </c>
      <c r="Q858" s="140">
        <v>0</v>
      </c>
      <c r="R858" s="140">
        <f>Q858*H858</f>
        <v>0</v>
      </c>
      <c r="S858" s="140">
        <v>0</v>
      </c>
      <c r="T858" s="141">
        <f>S858*H858</f>
        <v>0</v>
      </c>
      <c r="AR858" s="142" t="s">
        <v>137</v>
      </c>
      <c r="AT858" s="142" t="s">
        <v>132</v>
      </c>
      <c r="AU858" s="142" t="s">
        <v>90</v>
      </c>
      <c r="AY858" s="16" t="s">
        <v>130</v>
      </c>
      <c r="BE858" s="143">
        <f>IF(N858="základní",J858,0)</f>
        <v>0</v>
      </c>
      <c r="BF858" s="143">
        <f>IF(N858="snížená",J858,0)</f>
        <v>0</v>
      </c>
      <c r="BG858" s="143">
        <f>IF(N858="zákl. přenesená",J858,0)</f>
        <v>0</v>
      </c>
      <c r="BH858" s="143">
        <f>IF(N858="sníž. přenesená",J858,0)</f>
        <v>0</v>
      </c>
      <c r="BI858" s="143">
        <f>IF(N858="nulová",J858,0)</f>
        <v>0</v>
      </c>
      <c r="BJ858" s="16" t="s">
        <v>88</v>
      </c>
      <c r="BK858" s="143">
        <f>ROUND(I858*H858,2)</f>
        <v>0</v>
      </c>
      <c r="BL858" s="16" t="s">
        <v>137</v>
      </c>
      <c r="BM858" s="142" t="s">
        <v>823</v>
      </c>
    </row>
    <row r="859" spans="2:65" s="1" customFormat="1" ht="19.5">
      <c r="B859" s="31"/>
      <c r="D859" s="144" t="s">
        <v>139</v>
      </c>
      <c r="F859" s="145" t="s">
        <v>822</v>
      </c>
      <c r="I859" s="146"/>
      <c r="L859" s="31"/>
      <c r="M859" s="147"/>
      <c r="T859" s="55"/>
      <c r="AT859" s="16" t="s">
        <v>139</v>
      </c>
      <c r="AU859" s="16" t="s">
        <v>90</v>
      </c>
    </row>
    <row r="860" spans="2:65" s="1" customFormat="1" ht="11.25">
      <c r="B860" s="31"/>
      <c r="D860" s="148" t="s">
        <v>141</v>
      </c>
      <c r="F860" s="149" t="s">
        <v>824</v>
      </c>
      <c r="I860" s="146"/>
      <c r="L860" s="31"/>
      <c r="M860" s="147"/>
      <c r="T860" s="55"/>
      <c r="AT860" s="16" t="s">
        <v>141</v>
      </c>
      <c r="AU860" s="16" t="s">
        <v>90</v>
      </c>
    </row>
    <row r="861" spans="2:65" s="13" customFormat="1" ht="11.25">
      <c r="B861" s="156"/>
      <c r="D861" s="144" t="s">
        <v>143</v>
      </c>
      <c r="F861" s="158" t="s">
        <v>825</v>
      </c>
      <c r="H861" s="159">
        <v>6534.585</v>
      </c>
      <c r="I861" s="160"/>
      <c r="L861" s="156"/>
      <c r="M861" s="161"/>
      <c r="T861" s="162"/>
      <c r="AT861" s="157" t="s">
        <v>143</v>
      </c>
      <c r="AU861" s="157" t="s">
        <v>90</v>
      </c>
      <c r="AV861" s="13" t="s">
        <v>90</v>
      </c>
      <c r="AW861" s="13" t="s">
        <v>4</v>
      </c>
      <c r="AX861" s="13" t="s">
        <v>88</v>
      </c>
      <c r="AY861" s="157" t="s">
        <v>130</v>
      </c>
    </row>
    <row r="862" spans="2:65" s="1" customFormat="1" ht="16.5" customHeight="1">
      <c r="B862" s="31"/>
      <c r="C862" s="131" t="s">
        <v>826</v>
      </c>
      <c r="D862" s="131" t="s">
        <v>132</v>
      </c>
      <c r="E862" s="132" t="s">
        <v>827</v>
      </c>
      <c r="F862" s="133" t="s">
        <v>828</v>
      </c>
      <c r="G862" s="134" t="s">
        <v>349</v>
      </c>
      <c r="H862" s="135">
        <v>726.06500000000005</v>
      </c>
      <c r="I862" s="136"/>
      <c r="J862" s="137">
        <f>ROUND(I862*H862,2)</f>
        <v>0</v>
      </c>
      <c r="K862" s="133" t="s">
        <v>136</v>
      </c>
      <c r="L862" s="31"/>
      <c r="M862" s="138" t="s">
        <v>1</v>
      </c>
      <c r="N862" s="139" t="s">
        <v>45</v>
      </c>
      <c r="P862" s="140">
        <f>O862*H862</f>
        <v>0</v>
      </c>
      <c r="Q862" s="140">
        <v>0</v>
      </c>
      <c r="R862" s="140">
        <f>Q862*H862</f>
        <v>0</v>
      </c>
      <c r="S862" s="140">
        <v>0</v>
      </c>
      <c r="T862" s="141">
        <f>S862*H862</f>
        <v>0</v>
      </c>
      <c r="AR862" s="142" t="s">
        <v>137</v>
      </c>
      <c r="AT862" s="142" t="s">
        <v>132</v>
      </c>
      <c r="AU862" s="142" t="s">
        <v>90</v>
      </c>
      <c r="AY862" s="16" t="s">
        <v>130</v>
      </c>
      <c r="BE862" s="143">
        <f>IF(N862="základní",J862,0)</f>
        <v>0</v>
      </c>
      <c r="BF862" s="143">
        <f>IF(N862="snížená",J862,0)</f>
        <v>0</v>
      </c>
      <c r="BG862" s="143">
        <f>IF(N862="zákl. přenesená",J862,0)</f>
        <v>0</v>
      </c>
      <c r="BH862" s="143">
        <f>IF(N862="sníž. přenesená",J862,0)</f>
        <v>0</v>
      </c>
      <c r="BI862" s="143">
        <f>IF(N862="nulová",J862,0)</f>
        <v>0</v>
      </c>
      <c r="BJ862" s="16" t="s">
        <v>88</v>
      </c>
      <c r="BK862" s="143">
        <f>ROUND(I862*H862,2)</f>
        <v>0</v>
      </c>
      <c r="BL862" s="16" t="s">
        <v>137</v>
      </c>
      <c r="BM862" s="142" t="s">
        <v>829</v>
      </c>
    </row>
    <row r="863" spans="2:65" s="1" customFormat="1" ht="11.25">
      <c r="B863" s="31"/>
      <c r="D863" s="144" t="s">
        <v>139</v>
      </c>
      <c r="F863" s="145" t="s">
        <v>828</v>
      </c>
      <c r="I863" s="146"/>
      <c r="L863" s="31"/>
      <c r="M863" s="147"/>
      <c r="T863" s="55"/>
      <c r="AT863" s="16" t="s">
        <v>139</v>
      </c>
      <c r="AU863" s="16" t="s">
        <v>90</v>
      </c>
    </row>
    <row r="864" spans="2:65" s="1" customFormat="1" ht="11.25">
      <c r="B864" s="31"/>
      <c r="D864" s="148" t="s">
        <v>141</v>
      </c>
      <c r="F864" s="149" t="s">
        <v>830</v>
      </c>
      <c r="I864" s="146"/>
      <c r="L864" s="31"/>
      <c r="M864" s="147"/>
      <c r="T864" s="55"/>
      <c r="AT864" s="16" t="s">
        <v>141</v>
      </c>
      <c r="AU864" s="16" t="s">
        <v>90</v>
      </c>
    </row>
    <row r="865" spans="2:65" s="1" customFormat="1" ht="33" customHeight="1">
      <c r="B865" s="31"/>
      <c r="C865" s="131" t="s">
        <v>831</v>
      </c>
      <c r="D865" s="131" t="s">
        <v>132</v>
      </c>
      <c r="E865" s="132" t="s">
        <v>832</v>
      </c>
      <c r="F865" s="133" t="s">
        <v>833</v>
      </c>
      <c r="G865" s="134" t="s">
        <v>349</v>
      </c>
      <c r="H865" s="135">
        <v>397.96800000000002</v>
      </c>
      <c r="I865" s="136"/>
      <c r="J865" s="137">
        <f>ROUND(I865*H865,2)</f>
        <v>0</v>
      </c>
      <c r="K865" s="133" t="s">
        <v>136</v>
      </c>
      <c r="L865" s="31"/>
      <c r="M865" s="138" t="s">
        <v>1</v>
      </c>
      <c r="N865" s="139" t="s">
        <v>45</v>
      </c>
      <c r="P865" s="140">
        <f>O865*H865</f>
        <v>0</v>
      </c>
      <c r="Q865" s="140">
        <v>0</v>
      </c>
      <c r="R865" s="140">
        <f>Q865*H865</f>
        <v>0</v>
      </c>
      <c r="S865" s="140">
        <v>0</v>
      </c>
      <c r="T865" s="141">
        <f>S865*H865</f>
        <v>0</v>
      </c>
      <c r="AR865" s="142" t="s">
        <v>137</v>
      </c>
      <c r="AT865" s="142" t="s">
        <v>132</v>
      </c>
      <c r="AU865" s="142" t="s">
        <v>90</v>
      </c>
      <c r="AY865" s="16" t="s">
        <v>130</v>
      </c>
      <c r="BE865" s="143">
        <f>IF(N865="základní",J865,0)</f>
        <v>0</v>
      </c>
      <c r="BF865" s="143">
        <f>IF(N865="snížená",J865,0)</f>
        <v>0</v>
      </c>
      <c r="BG865" s="143">
        <f>IF(N865="zákl. přenesená",J865,0)</f>
        <v>0</v>
      </c>
      <c r="BH865" s="143">
        <f>IF(N865="sníž. přenesená",J865,0)</f>
        <v>0</v>
      </c>
      <c r="BI865" s="143">
        <f>IF(N865="nulová",J865,0)</f>
        <v>0</v>
      </c>
      <c r="BJ865" s="16" t="s">
        <v>88</v>
      </c>
      <c r="BK865" s="143">
        <f>ROUND(I865*H865,2)</f>
        <v>0</v>
      </c>
      <c r="BL865" s="16" t="s">
        <v>137</v>
      </c>
      <c r="BM865" s="142" t="s">
        <v>834</v>
      </c>
    </row>
    <row r="866" spans="2:65" s="1" customFormat="1" ht="19.5">
      <c r="B866" s="31"/>
      <c r="D866" s="144" t="s">
        <v>139</v>
      </c>
      <c r="F866" s="145" t="s">
        <v>833</v>
      </c>
      <c r="I866" s="146"/>
      <c r="L866" s="31"/>
      <c r="M866" s="147"/>
      <c r="T866" s="55"/>
      <c r="AT866" s="16" t="s">
        <v>139</v>
      </c>
      <c r="AU866" s="16" t="s">
        <v>90</v>
      </c>
    </row>
    <row r="867" spans="2:65" s="1" customFormat="1" ht="11.25">
      <c r="B867" s="31"/>
      <c r="D867" s="148" t="s">
        <v>141</v>
      </c>
      <c r="F867" s="149" t="s">
        <v>835</v>
      </c>
      <c r="I867" s="146"/>
      <c r="L867" s="31"/>
      <c r="M867" s="147"/>
      <c r="T867" s="55"/>
      <c r="AT867" s="16" t="s">
        <v>141</v>
      </c>
      <c r="AU867" s="16" t="s">
        <v>90</v>
      </c>
    </row>
    <row r="868" spans="2:65" s="13" customFormat="1" ht="11.25">
      <c r="B868" s="156"/>
      <c r="D868" s="144" t="s">
        <v>143</v>
      </c>
      <c r="E868" s="157" t="s">
        <v>1</v>
      </c>
      <c r="F868" s="158" t="s">
        <v>836</v>
      </c>
      <c r="H868" s="159">
        <v>397.96800000000002</v>
      </c>
      <c r="I868" s="160"/>
      <c r="L868" s="156"/>
      <c r="M868" s="161"/>
      <c r="T868" s="162"/>
      <c r="AT868" s="157" t="s">
        <v>143</v>
      </c>
      <c r="AU868" s="157" t="s">
        <v>90</v>
      </c>
      <c r="AV868" s="13" t="s">
        <v>90</v>
      </c>
      <c r="AW868" s="13" t="s">
        <v>36</v>
      </c>
      <c r="AX868" s="13" t="s">
        <v>80</v>
      </c>
      <c r="AY868" s="157" t="s">
        <v>130</v>
      </c>
    </row>
    <row r="869" spans="2:65" s="14" customFormat="1" ht="11.25">
      <c r="B869" s="163"/>
      <c r="D869" s="144" t="s">
        <v>143</v>
      </c>
      <c r="E869" s="164" t="s">
        <v>1</v>
      </c>
      <c r="F869" s="165" t="s">
        <v>147</v>
      </c>
      <c r="H869" s="166">
        <v>397.96800000000002</v>
      </c>
      <c r="I869" s="167"/>
      <c r="L869" s="163"/>
      <c r="M869" s="168"/>
      <c r="T869" s="169"/>
      <c r="AT869" s="164" t="s">
        <v>143</v>
      </c>
      <c r="AU869" s="164" t="s">
        <v>90</v>
      </c>
      <c r="AV869" s="14" t="s">
        <v>137</v>
      </c>
      <c r="AW869" s="14" t="s">
        <v>36</v>
      </c>
      <c r="AX869" s="14" t="s">
        <v>88</v>
      </c>
      <c r="AY869" s="164" t="s">
        <v>130</v>
      </c>
    </row>
    <row r="870" spans="2:65" s="1" customFormat="1" ht="33" customHeight="1">
      <c r="B870" s="31"/>
      <c r="C870" s="131" t="s">
        <v>837</v>
      </c>
      <c r="D870" s="131" t="s">
        <v>132</v>
      </c>
      <c r="E870" s="132" t="s">
        <v>838</v>
      </c>
      <c r="F870" s="133" t="s">
        <v>839</v>
      </c>
      <c r="G870" s="134" t="s">
        <v>349</v>
      </c>
      <c r="H870" s="135">
        <v>154.60599999999999</v>
      </c>
      <c r="I870" s="136"/>
      <c r="J870" s="137">
        <f>ROUND(I870*H870,2)</f>
        <v>0</v>
      </c>
      <c r="K870" s="133" t="s">
        <v>136</v>
      </c>
      <c r="L870" s="31"/>
      <c r="M870" s="138" t="s">
        <v>1</v>
      </c>
      <c r="N870" s="139" t="s">
        <v>45</v>
      </c>
      <c r="P870" s="140">
        <f>O870*H870</f>
        <v>0</v>
      </c>
      <c r="Q870" s="140">
        <v>0</v>
      </c>
      <c r="R870" s="140">
        <f>Q870*H870</f>
        <v>0</v>
      </c>
      <c r="S870" s="140">
        <v>0</v>
      </c>
      <c r="T870" s="141">
        <f>S870*H870</f>
        <v>0</v>
      </c>
      <c r="AR870" s="142" t="s">
        <v>137</v>
      </c>
      <c r="AT870" s="142" t="s">
        <v>132</v>
      </c>
      <c r="AU870" s="142" t="s">
        <v>90</v>
      </c>
      <c r="AY870" s="16" t="s">
        <v>130</v>
      </c>
      <c r="BE870" s="143">
        <f>IF(N870="základní",J870,0)</f>
        <v>0</v>
      </c>
      <c r="BF870" s="143">
        <f>IF(N870="snížená",J870,0)</f>
        <v>0</v>
      </c>
      <c r="BG870" s="143">
        <f>IF(N870="zákl. přenesená",J870,0)</f>
        <v>0</v>
      </c>
      <c r="BH870" s="143">
        <f>IF(N870="sníž. přenesená",J870,0)</f>
        <v>0</v>
      </c>
      <c r="BI870" s="143">
        <f>IF(N870="nulová",J870,0)</f>
        <v>0</v>
      </c>
      <c r="BJ870" s="16" t="s">
        <v>88</v>
      </c>
      <c r="BK870" s="143">
        <f>ROUND(I870*H870,2)</f>
        <v>0</v>
      </c>
      <c r="BL870" s="16" t="s">
        <v>137</v>
      </c>
      <c r="BM870" s="142" t="s">
        <v>840</v>
      </c>
    </row>
    <row r="871" spans="2:65" s="1" customFormat="1" ht="19.5">
      <c r="B871" s="31"/>
      <c r="D871" s="144" t="s">
        <v>139</v>
      </c>
      <c r="F871" s="145" t="s">
        <v>839</v>
      </c>
      <c r="I871" s="146"/>
      <c r="L871" s="31"/>
      <c r="M871" s="147"/>
      <c r="T871" s="55"/>
      <c r="AT871" s="16" t="s">
        <v>139</v>
      </c>
      <c r="AU871" s="16" t="s">
        <v>90</v>
      </c>
    </row>
    <row r="872" spans="2:65" s="1" customFormat="1" ht="11.25">
      <c r="B872" s="31"/>
      <c r="D872" s="148" t="s">
        <v>141</v>
      </c>
      <c r="F872" s="149" t="s">
        <v>841</v>
      </c>
      <c r="I872" s="146"/>
      <c r="L872" s="31"/>
      <c r="M872" s="147"/>
      <c r="T872" s="55"/>
      <c r="AT872" s="16" t="s">
        <v>141</v>
      </c>
      <c r="AU872" s="16" t="s">
        <v>90</v>
      </c>
    </row>
    <row r="873" spans="2:65" s="13" customFormat="1" ht="11.25">
      <c r="B873" s="156"/>
      <c r="D873" s="144" t="s">
        <v>143</v>
      </c>
      <c r="E873" s="157" t="s">
        <v>1</v>
      </c>
      <c r="F873" s="158" t="s">
        <v>842</v>
      </c>
      <c r="H873" s="159">
        <v>154.60599999999999</v>
      </c>
      <c r="I873" s="160"/>
      <c r="L873" s="156"/>
      <c r="M873" s="161"/>
      <c r="T873" s="162"/>
      <c r="AT873" s="157" t="s">
        <v>143</v>
      </c>
      <c r="AU873" s="157" t="s">
        <v>90</v>
      </c>
      <c r="AV873" s="13" t="s">
        <v>90</v>
      </c>
      <c r="AW873" s="13" t="s">
        <v>36</v>
      </c>
      <c r="AX873" s="13" t="s">
        <v>80</v>
      </c>
      <c r="AY873" s="157" t="s">
        <v>130</v>
      </c>
    </row>
    <row r="874" spans="2:65" s="14" customFormat="1" ht="11.25">
      <c r="B874" s="163"/>
      <c r="D874" s="144" t="s">
        <v>143</v>
      </c>
      <c r="E874" s="164" t="s">
        <v>1</v>
      </c>
      <c r="F874" s="165" t="s">
        <v>147</v>
      </c>
      <c r="H874" s="166">
        <v>154.60599999999999</v>
      </c>
      <c r="I874" s="167"/>
      <c r="L874" s="163"/>
      <c r="M874" s="168"/>
      <c r="T874" s="169"/>
      <c r="AT874" s="164" t="s">
        <v>143</v>
      </c>
      <c r="AU874" s="164" t="s">
        <v>90</v>
      </c>
      <c r="AV874" s="14" t="s">
        <v>137</v>
      </c>
      <c r="AW874" s="14" t="s">
        <v>36</v>
      </c>
      <c r="AX874" s="14" t="s">
        <v>88</v>
      </c>
      <c r="AY874" s="164" t="s">
        <v>130</v>
      </c>
    </row>
    <row r="875" spans="2:65" s="1" customFormat="1" ht="24.2" customHeight="1">
      <c r="B875" s="31"/>
      <c r="C875" s="131" t="s">
        <v>843</v>
      </c>
      <c r="D875" s="131" t="s">
        <v>132</v>
      </c>
      <c r="E875" s="132" t="s">
        <v>844</v>
      </c>
      <c r="F875" s="133" t="s">
        <v>348</v>
      </c>
      <c r="G875" s="134" t="s">
        <v>349</v>
      </c>
      <c r="H875" s="135">
        <v>172.65700000000001</v>
      </c>
      <c r="I875" s="136"/>
      <c r="J875" s="137">
        <f>ROUND(I875*H875,2)</f>
        <v>0</v>
      </c>
      <c r="K875" s="133" t="s">
        <v>136</v>
      </c>
      <c r="L875" s="31"/>
      <c r="M875" s="138" t="s">
        <v>1</v>
      </c>
      <c r="N875" s="139" t="s">
        <v>45</v>
      </c>
      <c r="P875" s="140">
        <f>O875*H875</f>
        <v>0</v>
      </c>
      <c r="Q875" s="140">
        <v>0</v>
      </c>
      <c r="R875" s="140">
        <f>Q875*H875</f>
        <v>0</v>
      </c>
      <c r="S875" s="140">
        <v>0</v>
      </c>
      <c r="T875" s="141">
        <f>S875*H875</f>
        <v>0</v>
      </c>
      <c r="AR875" s="142" t="s">
        <v>137</v>
      </c>
      <c r="AT875" s="142" t="s">
        <v>132</v>
      </c>
      <c r="AU875" s="142" t="s">
        <v>90</v>
      </c>
      <c r="AY875" s="16" t="s">
        <v>130</v>
      </c>
      <c r="BE875" s="143">
        <f>IF(N875="základní",J875,0)</f>
        <v>0</v>
      </c>
      <c r="BF875" s="143">
        <f>IF(N875="snížená",J875,0)</f>
        <v>0</v>
      </c>
      <c r="BG875" s="143">
        <f>IF(N875="zákl. přenesená",J875,0)</f>
        <v>0</v>
      </c>
      <c r="BH875" s="143">
        <f>IF(N875="sníž. přenesená",J875,0)</f>
        <v>0</v>
      </c>
      <c r="BI875" s="143">
        <f>IF(N875="nulová",J875,0)</f>
        <v>0</v>
      </c>
      <c r="BJ875" s="16" t="s">
        <v>88</v>
      </c>
      <c r="BK875" s="143">
        <f>ROUND(I875*H875,2)</f>
        <v>0</v>
      </c>
      <c r="BL875" s="16" t="s">
        <v>137</v>
      </c>
      <c r="BM875" s="142" t="s">
        <v>845</v>
      </c>
    </row>
    <row r="876" spans="2:65" s="1" customFormat="1" ht="19.5">
      <c r="B876" s="31"/>
      <c r="D876" s="144" t="s">
        <v>139</v>
      </c>
      <c r="F876" s="145" t="s">
        <v>348</v>
      </c>
      <c r="I876" s="146"/>
      <c r="L876" s="31"/>
      <c r="M876" s="147"/>
      <c r="T876" s="55"/>
      <c r="AT876" s="16" t="s">
        <v>139</v>
      </c>
      <c r="AU876" s="16" t="s">
        <v>90</v>
      </c>
    </row>
    <row r="877" spans="2:65" s="1" customFormat="1" ht="11.25">
      <c r="B877" s="31"/>
      <c r="D877" s="148" t="s">
        <v>141</v>
      </c>
      <c r="F877" s="149" t="s">
        <v>846</v>
      </c>
      <c r="I877" s="146"/>
      <c r="L877" s="31"/>
      <c r="M877" s="147"/>
      <c r="T877" s="55"/>
      <c r="AT877" s="16" t="s">
        <v>141</v>
      </c>
      <c r="AU877" s="16" t="s">
        <v>90</v>
      </c>
    </row>
    <row r="878" spans="2:65" s="13" customFormat="1" ht="11.25">
      <c r="B878" s="156"/>
      <c r="D878" s="144" t="s">
        <v>143</v>
      </c>
      <c r="E878" s="157" t="s">
        <v>1</v>
      </c>
      <c r="F878" s="158" t="s">
        <v>847</v>
      </c>
      <c r="H878" s="159">
        <v>172.65700000000001</v>
      </c>
      <c r="I878" s="160"/>
      <c r="L878" s="156"/>
      <c r="M878" s="161"/>
      <c r="T878" s="162"/>
      <c r="AT878" s="157" t="s">
        <v>143</v>
      </c>
      <c r="AU878" s="157" t="s">
        <v>90</v>
      </c>
      <c r="AV878" s="13" t="s">
        <v>90</v>
      </c>
      <c r="AW878" s="13" t="s">
        <v>36</v>
      </c>
      <c r="AX878" s="13" t="s">
        <v>80</v>
      </c>
      <c r="AY878" s="157" t="s">
        <v>130</v>
      </c>
    </row>
    <row r="879" spans="2:65" s="14" customFormat="1" ht="11.25">
      <c r="B879" s="163"/>
      <c r="D879" s="144" t="s">
        <v>143</v>
      </c>
      <c r="E879" s="164" t="s">
        <v>1</v>
      </c>
      <c r="F879" s="165" t="s">
        <v>147</v>
      </c>
      <c r="H879" s="166">
        <v>172.65700000000001</v>
      </c>
      <c r="I879" s="167"/>
      <c r="L879" s="163"/>
      <c r="M879" s="168"/>
      <c r="T879" s="169"/>
      <c r="AT879" s="164" t="s">
        <v>143</v>
      </c>
      <c r="AU879" s="164" t="s">
        <v>90</v>
      </c>
      <c r="AV879" s="14" t="s">
        <v>137</v>
      </c>
      <c r="AW879" s="14" t="s">
        <v>36</v>
      </c>
      <c r="AX879" s="14" t="s">
        <v>88</v>
      </c>
      <c r="AY879" s="164" t="s">
        <v>130</v>
      </c>
    </row>
    <row r="880" spans="2:65" s="1" customFormat="1" ht="16.5" customHeight="1">
      <c r="B880" s="31"/>
      <c r="C880" s="131" t="s">
        <v>848</v>
      </c>
      <c r="D880" s="131" t="s">
        <v>132</v>
      </c>
      <c r="E880" s="132" t="s">
        <v>849</v>
      </c>
      <c r="F880" s="133" t="s">
        <v>850</v>
      </c>
      <c r="G880" s="134" t="s">
        <v>349</v>
      </c>
      <c r="H880" s="135">
        <v>0.3</v>
      </c>
      <c r="I880" s="136"/>
      <c r="J880" s="137">
        <f>ROUND(I880*H880,2)</f>
        <v>0</v>
      </c>
      <c r="K880" s="133" t="s">
        <v>1</v>
      </c>
      <c r="L880" s="31"/>
      <c r="M880" s="138" t="s">
        <v>1</v>
      </c>
      <c r="N880" s="139" t="s">
        <v>45</v>
      </c>
      <c r="P880" s="140">
        <f>O880*H880</f>
        <v>0</v>
      </c>
      <c r="Q880" s="140">
        <v>0</v>
      </c>
      <c r="R880" s="140">
        <f>Q880*H880</f>
        <v>0</v>
      </c>
      <c r="S880" s="140">
        <v>0</v>
      </c>
      <c r="T880" s="141">
        <f>S880*H880</f>
        <v>0</v>
      </c>
      <c r="AR880" s="142" t="s">
        <v>137</v>
      </c>
      <c r="AT880" s="142" t="s">
        <v>132</v>
      </c>
      <c r="AU880" s="142" t="s">
        <v>90</v>
      </c>
      <c r="AY880" s="16" t="s">
        <v>130</v>
      </c>
      <c r="BE880" s="143">
        <f>IF(N880="základní",J880,0)</f>
        <v>0</v>
      </c>
      <c r="BF880" s="143">
        <f>IF(N880="snížená",J880,0)</f>
        <v>0</v>
      </c>
      <c r="BG880" s="143">
        <f>IF(N880="zákl. přenesená",J880,0)</f>
        <v>0</v>
      </c>
      <c r="BH880" s="143">
        <f>IF(N880="sníž. přenesená",J880,0)</f>
        <v>0</v>
      </c>
      <c r="BI880" s="143">
        <f>IF(N880="nulová",J880,0)</f>
        <v>0</v>
      </c>
      <c r="BJ880" s="16" t="s">
        <v>88</v>
      </c>
      <c r="BK880" s="143">
        <f>ROUND(I880*H880,2)</f>
        <v>0</v>
      </c>
      <c r="BL880" s="16" t="s">
        <v>137</v>
      </c>
      <c r="BM880" s="142" t="s">
        <v>851</v>
      </c>
    </row>
    <row r="881" spans="2:65" s="1" customFormat="1" ht="11.25">
      <c r="B881" s="31"/>
      <c r="D881" s="144" t="s">
        <v>139</v>
      </c>
      <c r="F881" s="145" t="s">
        <v>850</v>
      </c>
      <c r="I881" s="146"/>
      <c r="L881" s="31"/>
      <c r="M881" s="147"/>
      <c r="T881" s="55"/>
      <c r="AT881" s="16" t="s">
        <v>139</v>
      </c>
      <c r="AU881" s="16" t="s">
        <v>90</v>
      </c>
    </row>
    <row r="882" spans="2:65" s="13" customFormat="1" ht="11.25">
      <c r="B882" s="156"/>
      <c r="D882" s="144" t="s">
        <v>143</v>
      </c>
      <c r="E882" s="157" t="s">
        <v>1</v>
      </c>
      <c r="F882" s="158" t="s">
        <v>852</v>
      </c>
      <c r="H882" s="159">
        <v>0.3</v>
      </c>
      <c r="I882" s="160"/>
      <c r="L882" s="156"/>
      <c r="M882" s="161"/>
      <c r="T882" s="162"/>
      <c r="AT882" s="157" t="s">
        <v>143</v>
      </c>
      <c r="AU882" s="157" t="s">
        <v>90</v>
      </c>
      <c r="AV882" s="13" t="s">
        <v>90</v>
      </c>
      <c r="AW882" s="13" t="s">
        <v>36</v>
      </c>
      <c r="AX882" s="13" t="s">
        <v>80</v>
      </c>
      <c r="AY882" s="157" t="s">
        <v>130</v>
      </c>
    </row>
    <row r="883" spans="2:65" s="14" customFormat="1" ht="11.25">
      <c r="B883" s="163"/>
      <c r="D883" s="144" t="s">
        <v>143</v>
      </c>
      <c r="E883" s="164" t="s">
        <v>1</v>
      </c>
      <c r="F883" s="165" t="s">
        <v>147</v>
      </c>
      <c r="H883" s="166">
        <v>0.3</v>
      </c>
      <c r="I883" s="167"/>
      <c r="L883" s="163"/>
      <c r="M883" s="168"/>
      <c r="T883" s="169"/>
      <c r="AT883" s="164" t="s">
        <v>143</v>
      </c>
      <c r="AU883" s="164" t="s">
        <v>90</v>
      </c>
      <c r="AV883" s="14" t="s">
        <v>137</v>
      </c>
      <c r="AW883" s="14" t="s">
        <v>36</v>
      </c>
      <c r="AX883" s="14" t="s">
        <v>88</v>
      </c>
      <c r="AY883" s="164" t="s">
        <v>130</v>
      </c>
    </row>
    <row r="884" spans="2:65" s="11" customFormat="1" ht="22.9" customHeight="1">
      <c r="B884" s="119"/>
      <c r="D884" s="120" t="s">
        <v>79</v>
      </c>
      <c r="E884" s="129" t="s">
        <v>853</v>
      </c>
      <c r="F884" s="129" t="s">
        <v>854</v>
      </c>
      <c r="I884" s="122"/>
      <c r="J884" s="130">
        <f>BK884</f>
        <v>0</v>
      </c>
      <c r="L884" s="119"/>
      <c r="M884" s="124"/>
      <c r="P884" s="125">
        <f>SUM(P885:P887)</f>
        <v>0</v>
      </c>
      <c r="R884" s="125">
        <f>SUM(R885:R887)</f>
        <v>0</v>
      </c>
      <c r="T884" s="126">
        <f>SUM(T885:T887)</f>
        <v>0</v>
      </c>
      <c r="AR884" s="120" t="s">
        <v>88</v>
      </c>
      <c r="AT884" s="127" t="s">
        <v>79</v>
      </c>
      <c r="AU884" s="127" t="s">
        <v>88</v>
      </c>
      <c r="AY884" s="120" t="s">
        <v>130</v>
      </c>
      <c r="BK884" s="128">
        <f>SUM(BK885:BK887)</f>
        <v>0</v>
      </c>
    </row>
    <row r="885" spans="2:65" s="1" customFormat="1" ht="24.2" customHeight="1">
      <c r="B885" s="31"/>
      <c r="C885" s="131" t="s">
        <v>855</v>
      </c>
      <c r="D885" s="131" t="s">
        <v>132</v>
      </c>
      <c r="E885" s="132" t="s">
        <v>856</v>
      </c>
      <c r="F885" s="133" t="s">
        <v>857</v>
      </c>
      <c r="G885" s="134" t="s">
        <v>349</v>
      </c>
      <c r="H885" s="135">
        <v>4189.3419999999996</v>
      </c>
      <c r="I885" s="136"/>
      <c r="J885" s="137">
        <f>ROUND(I885*H885,2)</f>
        <v>0</v>
      </c>
      <c r="K885" s="133" t="s">
        <v>136</v>
      </c>
      <c r="L885" s="31"/>
      <c r="M885" s="138" t="s">
        <v>1</v>
      </c>
      <c r="N885" s="139" t="s">
        <v>45</v>
      </c>
      <c r="P885" s="140">
        <f>O885*H885</f>
        <v>0</v>
      </c>
      <c r="Q885" s="140">
        <v>0</v>
      </c>
      <c r="R885" s="140">
        <f>Q885*H885</f>
        <v>0</v>
      </c>
      <c r="S885" s="140">
        <v>0</v>
      </c>
      <c r="T885" s="141">
        <f>S885*H885</f>
        <v>0</v>
      </c>
      <c r="AR885" s="142" t="s">
        <v>137</v>
      </c>
      <c r="AT885" s="142" t="s">
        <v>132</v>
      </c>
      <c r="AU885" s="142" t="s">
        <v>90</v>
      </c>
      <c r="AY885" s="16" t="s">
        <v>130</v>
      </c>
      <c r="BE885" s="143">
        <f>IF(N885="základní",J885,0)</f>
        <v>0</v>
      </c>
      <c r="BF885" s="143">
        <f>IF(N885="snížená",J885,0)</f>
        <v>0</v>
      </c>
      <c r="BG885" s="143">
        <f>IF(N885="zákl. přenesená",J885,0)</f>
        <v>0</v>
      </c>
      <c r="BH885" s="143">
        <f>IF(N885="sníž. přenesená",J885,0)</f>
        <v>0</v>
      </c>
      <c r="BI885" s="143">
        <f>IF(N885="nulová",J885,0)</f>
        <v>0</v>
      </c>
      <c r="BJ885" s="16" t="s">
        <v>88</v>
      </c>
      <c r="BK885" s="143">
        <f>ROUND(I885*H885,2)</f>
        <v>0</v>
      </c>
      <c r="BL885" s="16" t="s">
        <v>137</v>
      </c>
      <c r="BM885" s="142" t="s">
        <v>858</v>
      </c>
    </row>
    <row r="886" spans="2:65" s="1" customFormat="1" ht="29.25">
      <c r="B886" s="31"/>
      <c r="D886" s="144" t="s">
        <v>139</v>
      </c>
      <c r="F886" s="145" t="s">
        <v>859</v>
      </c>
      <c r="I886" s="146"/>
      <c r="L886" s="31"/>
      <c r="M886" s="147"/>
      <c r="T886" s="55"/>
      <c r="AT886" s="16" t="s">
        <v>139</v>
      </c>
      <c r="AU886" s="16" t="s">
        <v>90</v>
      </c>
    </row>
    <row r="887" spans="2:65" s="1" customFormat="1" ht="11.25">
      <c r="B887" s="31"/>
      <c r="D887" s="148" t="s">
        <v>141</v>
      </c>
      <c r="F887" s="149" t="s">
        <v>860</v>
      </c>
      <c r="I887" s="146"/>
      <c r="L887" s="31"/>
      <c r="M887" s="147"/>
      <c r="T887" s="55"/>
      <c r="AT887" s="16" t="s">
        <v>141</v>
      </c>
      <c r="AU887" s="16" t="s">
        <v>90</v>
      </c>
    </row>
    <row r="888" spans="2:65" s="11" customFormat="1" ht="25.9" customHeight="1">
      <c r="B888" s="119"/>
      <c r="D888" s="120" t="s">
        <v>79</v>
      </c>
      <c r="E888" s="121" t="s">
        <v>371</v>
      </c>
      <c r="F888" s="121" t="s">
        <v>861</v>
      </c>
      <c r="I888" s="122"/>
      <c r="J888" s="123">
        <f>BK888</f>
        <v>0</v>
      </c>
      <c r="L888" s="119"/>
      <c r="M888" s="124"/>
      <c r="P888" s="125">
        <f>P889</f>
        <v>0</v>
      </c>
      <c r="R888" s="125">
        <f>R889</f>
        <v>0</v>
      </c>
      <c r="T888" s="126">
        <f>T889</f>
        <v>0</v>
      </c>
      <c r="AR888" s="120" t="s">
        <v>160</v>
      </c>
      <c r="AT888" s="127" t="s">
        <v>79</v>
      </c>
      <c r="AU888" s="127" t="s">
        <v>80</v>
      </c>
      <c r="AY888" s="120" t="s">
        <v>130</v>
      </c>
      <c r="BK888" s="128">
        <f>BK889</f>
        <v>0</v>
      </c>
    </row>
    <row r="889" spans="2:65" s="11" customFormat="1" ht="22.9" customHeight="1">
      <c r="B889" s="119"/>
      <c r="D889" s="120" t="s">
        <v>79</v>
      </c>
      <c r="E889" s="129" t="s">
        <v>862</v>
      </c>
      <c r="F889" s="129" t="s">
        <v>863</v>
      </c>
      <c r="I889" s="122"/>
      <c r="J889" s="130">
        <f>BK889</f>
        <v>0</v>
      </c>
      <c r="L889" s="119"/>
      <c r="M889" s="124"/>
      <c r="P889" s="125">
        <f>SUM(P890:P893)</f>
        <v>0</v>
      </c>
      <c r="R889" s="125">
        <f>SUM(R890:R893)</f>
        <v>0</v>
      </c>
      <c r="T889" s="126">
        <f>SUM(T890:T893)</f>
        <v>0</v>
      </c>
      <c r="AR889" s="120" t="s">
        <v>160</v>
      </c>
      <c r="AT889" s="127" t="s">
        <v>79</v>
      </c>
      <c r="AU889" s="127" t="s">
        <v>88</v>
      </c>
      <c r="AY889" s="120" t="s">
        <v>130</v>
      </c>
      <c r="BK889" s="128">
        <f>SUM(BK890:BK893)</f>
        <v>0</v>
      </c>
    </row>
    <row r="890" spans="2:65" s="1" customFormat="1" ht="24.2" customHeight="1">
      <c r="B890" s="31"/>
      <c r="C890" s="131" t="s">
        <v>864</v>
      </c>
      <c r="D890" s="131" t="s">
        <v>132</v>
      </c>
      <c r="E890" s="132" t="s">
        <v>865</v>
      </c>
      <c r="F890" s="133" t="s">
        <v>866</v>
      </c>
      <c r="G890" s="134" t="s">
        <v>231</v>
      </c>
      <c r="H890" s="135">
        <v>3</v>
      </c>
      <c r="I890" s="136"/>
      <c r="J890" s="137">
        <f>ROUND(I890*H890,2)</f>
        <v>0</v>
      </c>
      <c r="K890" s="133" t="s">
        <v>1</v>
      </c>
      <c r="L890" s="31"/>
      <c r="M890" s="138" t="s">
        <v>1</v>
      </c>
      <c r="N890" s="139" t="s">
        <v>45</v>
      </c>
      <c r="P890" s="140">
        <f>O890*H890</f>
        <v>0</v>
      </c>
      <c r="Q890" s="140">
        <v>0</v>
      </c>
      <c r="R890" s="140">
        <f>Q890*H890</f>
        <v>0</v>
      </c>
      <c r="S890" s="140">
        <v>0</v>
      </c>
      <c r="T890" s="141">
        <f>S890*H890</f>
        <v>0</v>
      </c>
      <c r="AR890" s="142" t="s">
        <v>586</v>
      </c>
      <c r="AT890" s="142" t="s">
        <v>132</v>
      </c>
      <c r="AU890" s="142" t="s">
        <v>90</v>
      </c>
      <c r="AY890" s="16" t="s">
        <v>130</v>
      </c>
      <c r="BE890" s="143">
        <f>IF(N890="základní",J890,0)</f>
        <v>0</v>
      </c>
      <c r="BF890" s="143">
        <f>IF(N890="snížená",J890,0)</f>
        <v>0</v>
      </c>
      <c r="BG890" s="143">
        <f>IF(N890="zákl. přenesená",J890,0)</f>
        <v>0</v>
      </c>
      <c r="BH890" s="143">
        <f>IF(N890="sníž. přenesená",J890,0)</f>
        <v>0</v>
      </c>
      <c r="BI890" s="143">
        <f>IF(N890="nulová",J890,0)</f>
        <v>0</v>
      </c>
      <c r="BJ890" s="16" t="s">
        <v>88</v>
      </c>
      <c r="BK890" s="143">
        <f>ROUND(I890*H890,2)</f>
        <v>0</v>
      </c>
      <c r="BL890" s="16" t="s">
        <v>586</v>
      </c>
      <c r="BM890" s="142" t="s">
        <v>867</v>
      </c>
    </row>
    <row r="891" spans="2:65" s="1" customFormat="1" ht="11.25">
      <c r="B891" s="31"/>
      <c r="D891" s="144" t="s">
        <v>139</v>
      </c>
      <c r="F891" s="145" t="s">
        <v>866</v>
      </c>
      <c r="I891" s="146"/>
      <c r="L891" s="31"/>
      <c r="M891" s="147"/>
      <c r="T891" s="55"/>
      <c r="AT891" s="16" t="s">
        <v>139</v>
      </c>
      <c r="AU891" s="16" t="s">
        <v>90</v>
      </c>
    </row>
    <row r="892" spans="2:65" s="12" customFormat="1" ht="11.25">
      <c r="B892" s="150"/>
      <c r="D892" s="144" t="s">
        <v>143</v>
      </c>
      <c r="E892" s="151" t="s">
        <v>1</v>
      </c>
      <c r="F892" s="152" t="s">
        <v>868</v>
      </c>
      <c r="H892" s="151" t="s">
        <v>1</v>
      </c>
      <c r="I892" s="153"/>
      <c r="L892" s="150"/>
      <c r="M892" s="154"/>
      <c r="T892" s="155"/>
      <c r="AT892" s="151" t="s">
        <v>143</v>
      </c>
      <c r="AU892" s="151" t="s">
        <v>90</v>
      </c>
      <c r="AV892" s="12" t="s">
        <v>88</v>
      </c>
      <c r="AW892" s="12" t="s">
        <v>36</v>
      </c>
      <c r="AX892" s="12" t="s">
        <v>80</v>
      </c>
      <c r="AY892" s="151" t="s">
        <v>130</v>
      </c>
    </row>
    <row r="893" spans="2:65" s="13" customFormat="1" ht="11.25">
      <c r="B893" s="156"/>
      <c r="D893" s="144" t="s">
        <v>143</v>
      </c>
      <c r="E893" s="157" t="s">
        <v>1</v>
      </c>
      <c r="F893" s="158" t="s">
        <v>160</v>
      </c>
      <c r="H893" s="159">
        <v>3</v>
      </c>
      <c r="I893" s="160"/>
      <c r="L893" s="156"/>
      <c r="M893" s="180"/>
      <c r="N893" s="181"/>
      <c r="O893" s="181"/>
      <c r="P893" s="181"/>
      <c r="Q893" s="181"/>
      <c r="R893" s="181"/>
      <c r="S893" s="181"/>
      <c r="T893" s="182"/>
      <c r="AT893" s="157" t="s">
        <v>143</v>
      </c>
      <c r="AU893" s="157" t="s">
        <v>90</v>
      </c>
      <c r="AV893" s="13" t="s">
        <v>90</v>
      </c>
      <c r="AW893" s="13" t="s">
        <v>36</v>
      </c>
      <c r="AX893" s="13" t="s">
        <v>88</v>
      </c>
      <c r="AY893" s="157" t="s">
        <v>130</v>
      </c>
    </row>
    <row r="894" spans="2:65" s="1" customFormat="1" ht="6.95" customHeight="1">
      <c r="B894" s="43"/>
      <c r="C894" s="44"/>
      <c r="D894" s="44"/>
      <c r="E894" s="44"/>
      <c r="F894" s="44"/>
      <c r="G894" s="44"/>
      <c r="H894" s="44"/>
      <c r="I894" s="44"/>
      <c r="J894" s="44"/>
      <c r="K894" s="44"/>
      <c r="L894" s="31"/>
    </row>
  </sheetData>
  <sheetProtection algorithmName="SHA-512" hashValue="JBE0Rgtg28E3821ms5QJ/rQxhEfJUJD5+WvYS1pBy8DX1BvuGGQooRHBDQ1PR4zHQtjH3Tf5Wj/Ocnyh0ueHZw==" saltValue="0kPlg4q6A6Xwfh9+/WMlmMwtcXGdJaEZFC85kXfM4uYhmOnWNN5Pq7PyZdBrUpFASB2VSGUQmPtmFHq0IcHWfg==" spinCount="100000" sheet="1" objects="1" scenarios="1" formatColumns="0" formatRows="0" autoFilter="0"/>
  <autoFilter ref="C127:K893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hyperlinks>
    <hyperlink ref="F133" r:id="rId1" xr:uid="{00000000-0004-0000-0100-000000000000}"/>
    <hyperlink ref="F140" r:id="rId2" xr:uid="{00000000-0004-0000-0100-000001000000}"/>
    <hyperlink ref="F153" r:id="rId3" xr:uid="{00000000-0004-0000-0100-000002000000}"/>
    <hyperlink ref="F166" r:id="rId4" xr:uid="{00000000-0004-0000-0100-000003000000}"/>
    <hyperlink ref="F177" r:id="rId5" xr:uid="{00000000-0004-0000-0100-000004000000}"/>
    <hyperlink ref="F188" r:id="rId6" xr:uid="{00000000-0004-0000-0100-000005000000}"/>
    <hyperlink ref="F195" r:id="rId7" xr:uid="{00000000-0004-0000-0100-000006000000}"/>
    <hyperlink ref="F204" r:id="rId8" xr:uid="{00000000-0004-0000-0100-000007000000}"/>
    <hyperlink ref="F213" r:id="rId9" xr:uid="{00000000-0004-0000-0100-000008000000}"/>
    <hyperlink ref="F222" r:id="rId10" xr:uid="{00000000-0004-0000-0100-000009000000}"/>
    <hyperlink ref="F231" r:id="rId11" xr:uid="{00000000-0004-0000-0100-00000A000000}"/>
    <hyperlink ref="F237" r:id="rId12" xr:uid="{00000000-0004-0000-0100-00000B000000}"/>
    <hyperlink ref="F240" r:id="rId13" xr:uid="{00000000-0004-0000-0100-00000C000000}"/>
    <hyperlink ref="F245" r:id="rId14" xr:uid="{00000000-0004-0000-0100-00000D000000}"/>
    <hyperlink ref="F250" r:id="rId15" xr:uid="{00000000-0004-0000-0100-00000E000000}"/>
    <hyperlink ref="F258" r:id="rId16" xr:uid="{00000000-0004-0000-0100-00000F000000}"/>
    <hyperlink ref="F266" r:id="rId17" xr:uid="{00000000-0004-0000-0100-000010000000}"/>
    <hyperlink ref="F273" r:id="rId18" xr:uid="{00000000-0004-0000-0100-000011000000}"/>
    <hyperlink ref="F284" r:id="rId19" xr:uid="{00000000-0004-0000-0100-000012000000}"/>
    <hyperlink ref="F293" r:id="rId20" xr:uid="{00000000-0004-0000-0100-000013000000}"/>
    <hyperlink ref="F300" r:id="rId21" xr:uid="{00000000-0004-0000-0100-000014000000}"/>
    <hyperlink ref="F307" r:id="rId22" xr:uid="{00000000-0004-0000-0100-000015000000}"/>
    <hyperlink ref="F314" r:id="rId23" xr:uid="{00000000-0004-0000-0100-000016000000}"/>
    <hyperlink ref="F321" r:id="rId24" xr:uid="{00000000-0004-0000-0100-000017000000}"/>
    <hyperlink ref="F328" r:id="rId25" xr:uid="{00000000-0004-0000-0100-000018000000}"/>
    <hyperlink ref="F335" r:id="rId26" xr:uid="{00000000-0004-0000-0100-000019000000}"/>
    <hyperlink ref="F344" r:id="rId27" xr:uid="{00000000-0004-0000-0100-00001A000000}"/>
    <hyperlink ref="F351" r:id="rId28" xr:uid="{00000000-0004-0000-0100-00001B000000}"/>
    <hyperlink ref="F356" r:id="rId29" xr:uid="{00000000-0004-0000-0100-00001C000000}"/>
    <hyperlink ref="F360" r:id="rId30" xr:uid="{00000000-0004-0000-0100-00001D000000}"/>
    <hyperlink ref="F373" r:id="rId31" xr:uid="{00000000-0004-0000-0100-00001E000000}"/>
    <hyperlink ref="F385" r:id="rId32" xr:uid="{00000000-0004-0000-0100-00001F000000}"/>
    <hyperlink ref="F392" r:id="rId33" xr:uid="{00000000-0004-0000-0100-000020000000}"/>
    <hyperlink ref="F419" r:id="rId34" xr:uid="{00000000-0004-0000-0100-000021000000}"/>
    <hyperlink ref="F428" r:id="rId35" xr:uid="{00000000-0004-0000-0100-000022000000}"/>
    <hyperlink ref="F443" r:id="rId36" xr:uid="{00000000-0004-0000-0100-000023000000}"/>
    <hyperlink ref="F453" r:id="rId37" xr:uid="{00000000-0004-0000-0100-000024000000}"/>
    <hyperlink ref="F462" r:id="rId38" xr:uid="{00000000-0004-0000-0100-000025000000}"/>
    <hyperlink ref="F469" r:id="rId39" xr:uid="{00000000-0004-0000-0100-000026000000}"/>
    <hyperlink ref="F484" r:id="rId40" xr:uid="{00000000-0004-0000-0100-000027000000}"/>
    <hyperlink ref="F489" r:id="rId41" xr:uid="{00000000-0004-0000-0100-000028000000}"/>
    <hyperlink ref="F496" r:id="rId42" xr:uid="{00000000-0004-0000-0100-000029000000}"/>
    <hyperlink ref="F505" r:id="rId43" xr:uid="{00000000-0004-0000-0100-00002A000000}"/>
    <hyperlink ref="F515" r:id="rId44" xr:uid="{00000000-0004-0000-0100-00002B000000}"/>
    <hyperlink ref="F528" r:id="rId45" xr:uid="{00000000-0004-0000-0100-00002C000000}"/>
    <hyperlink ref="F539" r:id="rId46" xr:uid="{00000000-0004-0000-0100-00002D000000}"/>
    <hyperlink ref="F552" r:id="rId47" xr:uid="{00000000-0004-0000-0100-00002E000000}"/>
    <hyperlink ref="F563" r:id="rId48" xr:uid="{00000000-0004-0000-0100-00002F000000}"/>
    <hyperlink ref="F574" r:id="rId49" xr:uid="{00000000-0004-0000-0100-000030000000}"/>
    <hyperlink ref="F585" r:id="rId50" xr:uid="{00000000-0004-0000-0100-000031000000}"/>
    <hyperlink ref="F599" r:id="rId51" xr:uid="{00000000-0004-0000-0100-000032000000}"/>
    <hyperlink ref="F605" r:id="rId52" xr:uid="{00000000-0004-0000-0100-000033000000}"/>
    <hyperlink ref="F611" r:id="rId53" xr:uid="{00000000-0004-0000-0100-000034000000}"/>
    <hyperlink ref="F627" r:id="rId54" xr:uid="{00000000-0004-0000-0100-000035000000}"/>
    <hyperlink ref="F636" r:id="rId55" xr:uid="{00000000-0004-0000-0100-000036000000}"/>
    <hyperlink ref="F643" r:id="rId56" xr:uid="{00000000-0004-0000-0100-000037000000}"/>
    <hyperlink ref="F650" r:id="rId57" xr:uid="{00000000-0004-0000-0100-000038000000}"/>
    <hyperlink ref="F663" r:id="rId58" xr:uid="{00000000-0004-0000-0100-000039000000}"/>
    <hyperlink ref="F672" r:id="rId59" xr:uid="{00000000-0004-0000-0100-00003A000000}"/>
    <hyperlink ref="F681" r:id="rId60" xr:uid="{00000000-0004-0000-0100-00003B000000}"/>
    <hyperlink ref="F694" r:id="rId61" xr:uid="{00000000-0004-0000-0100-00003C000000}"/>
    <hyperlink ref="F699" r:id="rId62" xr:uid="{00000000-0004-0000-0100-00003D000000}"/>
    <hyperlink ref="F708" r:id="rId63" xr:uid="{00000000-0004-0000-0100-00003E000000}"/>
    <hyperlink ref="F722" r:id="rId64" xr:uid="{00000000-0004-0000-0100-00003F000000}"/>
    <hyperlink ref="F728" r:id="rId65" xr:uid="{00000000-0004-0000-0100-000040000000}"/>
    <hyperlink ref="F741" r:id="rId66" xr:uid="{00000000-0004-0000-0100-000041000000}"/>
    <hyperlink ref="F749" r:id="rId67" xr:uid="{00000000-0004-0000-0100-000042000000}"/>
    <hyperlink ref="F757" r:id="rId68" xr:uid="{00000000-0004-0000-0100-000043000000}"/>
    <hyperlink ref="F765" r:id="rId69" xr:uid="{00000000-0004-0000-0100-000044000000}"/>
    <hyperlink ref="F774" r:id="rId70" xr:uid="{00000000-0004-0000-0100-000045000000}"/>
    <hyperlink ref="F785" r:id="rId71" xr:uid="{00000000-0004-0000-0100-000046000000}"/>
    <hyperlink ref="F796" r:id="rId72" xr:uid="{00000000-0004-0000-0100-000047000000}"/>
    <hyperlink ref="F801" r:id="rId73" xr:uid="{00000000-0004-0000-0100-000048000000}"/>
    <hyperlink ref="F806" r:id="rId74" xr:uid="{00000000-0004-0000-0100-000049000000}"/>
    <hyperlink ref="F811" r:id="rId75" xr:uid="{00000000-0004-0000-0100-00004A000000}"/>
    <hyperlink ref="F820" r:id="rId76" xr:uid="{00000000-0004-0000-0100-00004B000000}"/>
    <hyperlink ref="F829" r:id="rId77" xr:uid="{00000000-0004-0000-0100-00004C000000}"/>
    <hyperlink ref="F838" r:id="rId78" xr:uid="{00000000-0004-0000-0100-00004D000000}"/>
    <hyperlink ref="F847" r:id="rId79" xr:uid="{00000000-0004-0000-0100-00004E000000}"/>
    <hyperlink ref="F857" r:id="rId80" xr:uid="{00000000-0004-0000-0100-00004F000000}"/>
    <hyperlink ref="F860" r:id="rId81" xr:uid="{00000000-0004-0000-0100-000050000000}"/>
    <hyperlink ref="F864" r:id="rId82" xr:uid="{00000000-0004-0000-0100-000051000000}"/>
    <hyperlink ref="F867" r:id="rId83" xr:uid="{00000000-0004-0000-0100-000052000000}"/>
    <hyperlink ref="F872" r:id="rId84" xr:uid="{00000000-0004-0000-0100-000053000000}"/>
    <hyperlink ref="F877" r:id="rId85" xr:uid="{00000000-0004-0000-0100-000054000000}"/>
    <hyperlink ref="F887" r:id="rId86" xr:uid="{00000000-0004-0000-0100-00005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Pardubice, Svítkov ul. Popkovická - III.etapa kanalizace</v>
      </c>
      <c r="F7" s="225"/>
      <c r="G7" s="225"/>
      <c r="H7" s="225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5" t="s">
        <v>869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21. 3. 2024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ROUND((SUM(BE121:BE170)),  2)</f>
        <v>0</v>
      </c>
      <c r="I33" s="91">
        <v>0.21</v>
      </c>
      <c r="J33" s="90">
        <f>ROUND(((SUM(BE121:BE170))*I33),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ROUND((SUM(BF121:BF170)),  2)</f>
        <v>0</v>
      </c>
      <c r="I34" s="91">
        <v>0.12</v>
      </c>
      <c r="J34" s="90">
        <f>ROUND(((SUM(BF121:BF170))*I34),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ROUND((SUM(BG121:BG170)),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ROUND((SUM(BH121:BH170)),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ROUND((SUM(BI121:BI170)),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Pardubice, Svítkov ul. Popkovická - III.etapa kanalizace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5" t="str">
        <f>E9</f>
        <v>851-10 - VON 01 - Vedlejčí a ostatní náklady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21. 3. 2024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PROJEKT.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J121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870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871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872</v>
      </c>
      <c r="E99" s="109"/>
      <c r="F99" s="109"/>
      <c r="G99" s="109"/>
      <c r="H99" s="109"/>
      <c r="I99" s="109"/>
      <c r="J99" s="110">
        <f>J142</f>
        <v>0</v>
      </c>
      <c r="L99" s="107"/>
    </row>
    <row r="100" spans="2:12" s="9" customFormat="1" ht="19.899999999999999" customHeight="1">
      <c r="B100" s="107"/>
      <c r="D100" s="108" t="s">
        <v>873</v>
      </c>
      <c r="E100" s="109"/>
      <c r="F100" s="109"/>
      <c r="G100" s="109"/>
      <c r="H100" s="109"/>
      <c r="I100" s="109"/>
      <c r="J100" s="110">
        <f>J153</f>
        <v>0</v>
      </c>
      <c r="L100" s="107"/>
    </row>
    <row r="101" spans="2:12" s="9" customFormat="1" ht="19.899999999999999" customHeight="1">
      <c r="B101" s="107"/>
      <c r="D101" s="108" t="s">
        <v>874</v>
      </c>
      <c r="E101" s="109"/>
      <c r="F101" s="109"/>
      <c r="G101" s="109"/>
      <c r="H101" s="109"/>
      <c r="I101" s="109"/>
      <c r="J101" s="110">
        <f>J163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115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4" t="str">
        <f>E7</f>
        <v>Pardubice, Svítkov ul. Popkovická - III.etapa kanalizace</v>
      </c>
      <c r="F111" s="225"/>
      <c r="G111" s="225"/>
      <c r="H111" s="225"/>
      <c r="L111" s="31"/>
    </row>
    <row r="112" spans="2:12" s="1" customFormat="1" ht="12" customHeight="1">
      <c r="B112" s="31"/>
      <c r="C112" s="26" t="s">
        <v>96</v>
      </c>
      <c r="L112" s="31"/>
    </row>
    <row r="113" spans="2:65" s="1" customFormat="1" ht="16.5" customHeight="1">
      <c r="B113" s="31"/>
      <c r="E113" s="205" t="str">
        <f>E9</f>
        <v>851-10 - VON 01 - Vedlejčí a ostatní náklady</v>
      </c>
      <c r="F113" s="226"/>
      <c r="G113" s="226"/>
      <c r="H113" s="226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Pardubice</v>
      </c>
      <c r="I115" s="26" t="s">
        <v>22</v>
      </c>
      <c r="J115" s="51" t="str">
        <f>IF(J12="","",J12)</f>
        <v>21. 3. 2024</v>
      </c>
      <c r="L115" s="31"/>
    </row>
    <row r="116" spans="2:65" s="1" customFormat="1" ht="6.95" customHeight="1">
      <c r="B116" s="31"/>
      <c r="L116" s="31"/>
    </row>
    <row r="117" spans="2:65" s="1" customFormat="1" ht="25.7" customHeight="1">
      <c r="B117" s="31"/>
      <c r="C117" s="26" t="s">
        <v>24</v>
      </c>
      <c r="F117" s="24" t="str">
        <f>E15</f>
        <v>Vodovody a kanalizace Pardubice, a.s.</v>
      </c>
      <c r="I117" s="26" t="s">
        <v>32</v>
      </c>
      <c r="J117" s="29" t="str">
        <f>E21</f>
        <v>VK PROJEKT. spol. s r.o.</v>
      </c>
      <c r="L117" s="31"/>
    </row>
    <row r="118" spans="2:65" s="1" customFormat="1" ht="15.2" customHeight="1">
      <c r="B118" s="31"/>
      <c r="C118" s="26" t="s">
        <v>30</v>
      </c>
      <c r="F118" s="24" t="str">
        <f>IF(E18="","",E18)</f>
        <v>Vyplň údaj</v>
      </c>
      <c r="I118" s="26" t="s">
        <v>37</v>
      </c>
      <c r="J118" s="29" t="str">
        <f>E24</f>
        <v>Ladislav Konvalina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116</v>
      </c>
      <c r="D120" s="113" t="s">
        <v>65</v>
      </c>
      <c r="E120" s="113" t="s">
        <v>61</v>
      </c>
      <c r="F120" s="113" t="s">
        <v>62</v>
      </c>
      <c r="G120" s="113" t="s">
        <v>117</v>
      </c>
      <c r="H120" s="113" t="s">
        <v>118</v>
      </c>
      <c r="I120" s="113" t="s">
        <v>119</v>
      </c>
      <c r="J120" s="113" t="s">
        <v>100</v>
      </c>
      <c r="K120" s="114" t="s">
        <v>120</v>
      </c>
      <c r="L120" s="111"/>
      <c r="M120" s="58" t="s">
        <v>1</v>
      </c>
      <c r="N120" s="59" t="s">
        <v>44</v>
      </c>
      <c r="O120" s="59" t="s">
        <v>121</v>
      </c>
      <c r="P120" s="59" t="s">
        <v>122</v>
      </c>
      <c r="Q120" s="59" t="s">
        <v>123</v>
      </c>
      <c r="R120" s="59" t="s">
        <v>124</v>
      </c>
      <c r="S120" s="59" t="s">
        <v>125</v>
      </c>
      <c r="T120" s="60" t="s">
        <v>126</v>
      </c>
    </row>
    <row r="121" spans="2:65" s="1" customFormat="1" ht="22.9" customHeight="1">
      <c r="B121" s="31"/>
      <c r="C121" s="63" t="s">
        <v>127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</v>
      </c>
      <c r="S121" s="52"/>
      <c r="T121" s="117">
        <f>T122</f>
        <v>0</v>
      </c>
      <c r="AT121" s="16" t="s">
        <v>79</v>
      </c>
      <c r="AU121" s="16" t="s">
        <v>102</v>
      </c>
      <c r="BK121" s="118">
        <f>BK122</f>
        <v>0</v>
      </c>
    </row>
    <row r="122" spans="2:65" s="11" customFormat="1" ht="25.9" customHeight="1">
      <c r="B122" s="119"/>
      <c r="D122" s="120" t="s">
        <v>79</v>
      </c>
      <c r="E122" s="121" t="s">
        <v>875</v>
      </c>
      <c r="F122" s="121" t="s">
        <v>876</v>
      </c>
      <c r="I122" s="122"/>
      <c r="J122" s="123">
        <f>BK122</f>
        <v>0</v>
      </c>
      <c r="L122" s="119"/>
      <c r="M122" s="124"/>
      <c r="P122" s="125">
        <f>P123+P142+P153+P163</f>
        <v>0</v>
      </c>
      <c r="R122" s="125">
        <f>R123+R142+R153+R163</f>
        <v>0</v>
      </c>
      <c r="T122" s="126">
        <f>T123+T142+T153+T163</f>
        <v>0</v>
      </c>
      <c r="AR122" s="120" t="s">
        <v>178</v>
      </c>
      <c r="AT122" s="127" t="s">
        <v>79</v>
      </c>
      <c r="AU122" s="127" t="s">
        <v>80</v>
      </c>
      <c r="AY122" s="120" t="s">
        <v>130</v>
      </c>
      <c r="BK122" s="128">
        <f>BK123+BK142+BK153+BK163</f>
        <v>0</v>
      </c>
    </row>
    <row r="123" spans="2:65" s="11" customFormat="1" ht="22.9" customHeight="1">
      <c r="B123" s="119"/>
      <c r="D123" s="120" t="s">
        <v>79</v>
      </c>
      <c r="E123" s="129" t="s">
        <v>877</v>
      </c>
      <c r="F123" s="129" t="s">
        <v>878</v>
      </c>
      <c r="I123" s="122"/>
      <c r="J123" s="130">
        <f>BK123</f>
        <v>0</v>
      </c>
      <c r="L123" s="119"/>
      <c r="M123" s="124"/>
      <c r="P123" s="125">
        <f>SUM(P124:P141)</f>
        <v>0</v>
      </c>
      <c r="R123" s="125">
        <f>SUM(R124:R141)</f>
        <v>0</v>
      </c>
      <c r="T123" s="126">
        <f>SUM(T124:T141)</f>
        <v>0</v>
      </c>
      <c r="AR123" s="120" t="s">
        <v>178</v>
      </c>
      <c r="AT123" s="127" t="s">
        <v>79</v>
      </c>
      <c r="AU123" s="127" t="s">
        <v>88</v>
      </c>
      <c r="AY123" s="120" t="s">
        <v>130</v>
      </c>
      <c r="BK123" s="128">
        <f>SUM(BK124:BK141)</f>
        <v>0</v>
      </c>
    </row>
    <row r="124" spans="2:65" s="1" customFormat="1" ht="16.5" customHeight="1">
      <c r="B124" s="31"/>
      <c r="C124" s="131" t="s">
        <v>88</v>
      </c>
      <c r="D124" s="131" t="s">
        <v>132</v>
      </c>
      <c r="E124" s="132" t="s">
        <v>879</v>
      </c>
      <c r="F124" s="133" t="s">
        <v>880</v>
      </c>
      <c r="G124" s="134" t="s">
        <v>881</v>
      </c>
      <c r="H124" s="135">
        <v>1</v>
      </c>
      <c r="I124" s="136"/>
      <c r="J124" s="137">
        <f>ROUND(I124*H124,2)</f>
        <v>0</v>
      </c>
      <c r="K124" s="133" t="s">
        <v>1</v>
      </c>
      <c r="L124" s="31"/>
      <c r="M124" s="138" t="s">
        <v>1</v>
      </c>
      <c r="N124" s="139" t="s">
        <v>45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137</v>
      </c>
      <c r="AT124" s="142" t="s">
        <v>132</v>
      </c>
      <c r="AU124" s="142" t="s">
        <v>90</v>
      </c>
      <c r="AY124" s="16" t="s">
        <v>130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88</v>
      </c>
      <c r="BK124" s="143">
        <f>ROUND(I124*H124,2)</f>
        <v>0</v>
      </c>
      <c r="BL124" s="16" t="s">
        <v>137</v>
      </c>
      <c r="BM124" s="142" t="s">
        <v>882</v>
      </c>
    </row>
    <row r="125" spans="2:65" s="1" customFormat="1" ht="11.25">
      <c r="B125" s="31"/>
      <c r="D125" s="144" t="s">
        <v>139</v>
      </c>
      <c r="F125" s="145" t="s">
        <v>883</v>
      </c>
      <c r="I125" s="146"/>
      <c r="L125" s="31"/>
      <c r="M125" s="147"/>
      <c r="T125" s="55"/>
      <c r="AT125" s="16" t="s">
        <v>139</v>
      </c>
      <c r="AU125" s="16" t="s">
        <v>90</v>
      </c>
    </row>
    <row r="126" spans="2:65" s="13" customFormat="1" ht="11.25">
      <c r="B126" s="156"/>
      <c r="D126" s="144" t="s">
        <v>143</v>
      </c>
      <c r="E126" s="157" t="s">
        <v>1</v>
      </c>
      <c r="F126" s="158" t="s">
        <v>88</v>
      </c>
      <c r="H126" s="159">
        <v>1</v>
      </c>
      <c r="I126" s="160"/>
      <c r="L126" s="156"/>
      <c r="M126" s="161"/>
      <c r="T126" s="162"/>
      <c r="AT126" s="157" t="s">
        <v>143</v>
      </c>
      <c r="AU126" s="157" t="s">
        <v>90</v>
      </c>
      <c r="AV126" s="13" t="s">
        <v>90</v>
      </c>
      <c r="AW126" s="13" t="s">
        <v>36</v>
      </c>
      <c r="AX126" s="13" t="s">
        <v>80</v>
      </c>
      <c r="AY126" s="157" t="s">
        <v>130</v>
      </c>
    </row>
    <row r="127" spans="2:65" s="14" customFormat="1" ht="11.25">
      <c r="B127" s="163"/>
      <c r="D127" s="144" t="s">
        <v>143</v>
      </c>
      <c r="E127" s="164" t="s">
        <v>1</v>
      </c>
      <c r="F127" s="165" t="s">
        <v>147</v>
      </c>
      <c r="H127" s="166">
        <v>1</v>
      </c>
      <c r="I127" s="167"/>
      <c r="L127" s="163"/>
      <c r="M127" s="168"/>
      <c r="T127" s="169"/>
      <c r="AT127" s="164" t="s">
        <v>143</v>
      </c>
      <c r="AU127" s="164" t="s">
        <v>90</v>
      </c>
      <c r="AV127" s="14" t="s">
        <v>137</v>
      </c>
      <c r="AW127" s="14" t="s">
        <v>36</v>
      </c>
      <c r="AX127" s="14" t="s">
        <v>88</v>
      </c>
      <c r="AY127" s="164" t="s">
        <v>130</v>
      </c>
    </row>
    <row r="128" spans="2:65" s="1" customFormat="1" ht="21.75" customHeight="1">
      <c r="B128" s="31"/>
      <c r="C128" s="131" t="s">
        <v>254</v>
      </c>
      <c r="D128" s="131" t="s">
        <v>132</v>
      </c>
      <c r="E128" s="132" t="s">
        <v>884</v>
      </c>
      <c r="F128" s="133" t="s">
        <v>885</v>
      </c>
      <c r="G128" s="134" t="s">
        <v>881</v>
      </c>
      <c r="H128" s="135">
        <v>1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137</v>
      </c>
      <c r="AT128" s="142" t="s">
        <v>132</v>
      </c>
      <c r="AU128" s="142" t="s">
        <v>90</v>
      </c>
      <c r="AY128" s="16" t="s">
        <v>130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137</v>
      </c>
      <c r="BM128" s="142" t="s">
        <v>886</v>
      </c>
    </row>
    <row r="129" spans="2:65" s="1" customFormat="1" ht="11.25">
      <c r="B129" s="31"/>
      <c r="D129" s="144" t="s">
        <v>139</v>
      </c>
      <c r="F129" s="145" t="s">
        <v>885</v>
      </c>
      <c r="I129" s="146"/>
      <c r="L129" s="31"/>
      <c r="M129" s="147"/>
      <c r="T129" s="55"/>
      <c r="AT129" s="16" t="s">
        <v>139</v>
      </c>
      <c r="AU129" s="16" t="s">
        <v>90</v>
      </c>
    </row>
    <row r="130" spans="2:65" s="1" customFormat="1" ht="16.5" customHeight="1">
      <c r="B130" s="31"/>
      <c r="C130" s="131" t="s">
        <v>90</v>
      </c>
      <c r="D130" s="131" t="s">
        <v>132</v>
      </c>
      <c r="E130" s="132" t="s">
        <v>887</v>
      </c>
      <c r="F130" s="133" t="s">
        <v>888</v>
      </c>
      <c r="G130" s="134" t="s">
        <v>889</v>
      </c>
      <c r="H130" s="135">
        <v>1</v>
      </c>
      <c r="I130" s="136"/>
      <c r="J130" s="137">
        <f>ROUND(I130*H130,2)</f>
        <v>0</v>
      </c>
      <c r="K130" s="133" t="s">
        <v>890</v>
      </c>
      <c r="L130" s="31"/>
      <c r="M130" s="138" t="s">
        <v>1</v>
      </c>
      <c r="N130" s="139" t="s">
        <v>45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891</v>
      </c>
      <c r="AT130" s="142" t="s">
        <v>132</v>
      </c>
      <c r="AU130" s="142" t="s">
        <v>90</v>
      </c>
      <c r="AY130" s="16" t="s">
        <v>130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88</v>
      </c>
      <c r="BK130" s="143">
        <f>ROUND(I130*H130,2)</f>
        <v>0</v>
      </c>
      <c r="BL130" s="16" t="s">
        <v>891</v>
      </c>
      <c r="BM130" s="142" t="s">
        <v>892</v>
      </c>
    </row>
    <row r="131" spans="2:65" s="1" customFormat="1" ht="19.5">
      <c r="B131" s="31"/>
      <c r="D131" s="144" t="s">
        <v>139</v>
      </c>
      <c r="F131" s="145" t="s">
        <v>893</v>
      </c>
      <c r="I131" s="146"/>
      <c r="L131" s="31"/>
      <c r="M131" s="147"/>
      <c r="T131" s="55"/>
      <c r="AT131" s="16" t="s">
        <v>139</v>
      </c>
      <c r="AU131" s="16" t="s">
        <v>90</v>
      </c>
    </row>
    <row r="132" spans="2:65" s="1" customFormat="1" ht="11.25">
      <c r="B132" s="31"/>
      <c r="D132" s="148" t="s">
        <v>141</v>
      </c>
      <c r="F132" s="149" t="s">
        <v>894</v>
      </c>
      <c r="I132" s="146"/>
      <c r="L132" s="31"/>
      <c r="M132" s="147"/>
      <c r="T132" s="55"/>
      <c r="AT132" s="16" t="s">
        <v>141</v>
      </c>
      <c r="AU132" s="16" t="s">
        <v>90</v>
      </c>
    </row>
    <row r="133" spans="2:65" s="12" customFormat="1" ht="33.75">
      <c r="B133" s="150"/>
      <c r="D133" s="144" t="s">
        <v>143</v>
      </c>
      <c r="E133" s="151" t="s">
        <v>1</v>
      </c>
      <c r="F133" s="152" t="s">
        <v>895</v>
      </c>
      <c r="H133" s="151" t="s">
        <v>1</v>
      </c>
      <c r="I133" s="153"/>
      <c r="L133" s="150"/>
      <c r="M133" s="154"/>
      <c r="T133" s="155"/>
      <c r="AT133" s="151" t="s">
        <v>143</v>
      </c>
      <c r="AU133" s="151" t="s">
        <v>90</v>
      </c>
      <c r="AV133" s="12" t="s">
        <v>88</v>
      </c>
      <c r="AW133" s="12" t="s">
        <v>36</v>
      </c>
      <c r="AX133" s="12" t="s">
        <v>80</v>
      </c>
      <c r="AY133" s="151" t="s">
        <v>130</v>
      </c>
    </row>
    <row r="134" spans="2:65" s="12" customFormat="1" ht="11.25">
      <c r="B134" s="150"/>
      <c r="D134" s="144" t="s">
        <v>143</v>
      </c>
      <c r="E134" s="151" t="s">
        <v>1</v>
      </c>
      <c r="F134" s="152" t="s">
        <v>896</v>
      </c>
      <c r="H134" s="151" t="s">
        <v>1</v>
      </c>
      <c r="I134" s="153"/>
      <c r="L134" s="150"/>
      <c r="M134" s="154"/>
      <c r="T134" s="155"/>
      <c r="AT134" s="151" t="s">
        <v>143</v>
      </c>
      <c r="AU134" s="151" t="s">
        <v>90</v>
      </c>
      <c r="AV134" s="12" t="s">
        <v>88</v>
      </c>
      <c r="AW134" s="12" t="s">
        <v>36</v>
      </c>
      <c r="AX134" s="12" t="s">
        <v>80</v>
      </c>
      <c r="AY134" s="151" t="s">
        <v>130</v>
      </c>
    </row>
    <row r="135" spans="2:65" s="13" customFormat="1" ht="11.25">
      <c r="B135" s="156"/>
      <c r="D135" s="144" t="s">
        <v>143</v>
      </c>
      <c r="E135" s="157" t="s">
        <v>1</v>
      </c>
      <c r="F135" s="158" t="s">
        <v>88</v>
      </c>
      <c r="H135" s="159">
        <v>1</v>
      </c>
      <c r="I135" s="160"/>
      <c r="L135" s="156"/>
      <c r="M135" s="161"/>
      <c r="T135" s="162"/>
      <c r="AT135" s="157" t="s">
        <v>143</v>
      </c>
      <c r="AU135" s="157" t="s">
        <v>90</v>
      </c>
      <c r="AV135" s="13" t="s">
        <v>90</v>
      </c>
      <c r="AW135" s="13" t="s">
        <v>36</v>
      </c>
      <c r="AX135" s="13" t="s">
        <v>80</v>
      </c>
      <c r="AY135" s="157" t="s">
        <v>130</v>
      </c>
    </row>
    <row r="136" spans="2:65" s="1" customFormat="1" ht="16.5" customHeight="1">
      <c r="B136" s="31"/>
      <c r="C136" s="131" t="s">
        <v>160</v>
      </c>
      <c r="D136" s="131" t="s">
        <v>132</v>
      </c>
      <c r="E136" s="132" t="s">
        <v>897</v>
      </c>
      <c r="F136" s="133" t="s">
        <v>898</v>
      </c>
      <c r="G136" s="134" t="s">
        <v>889</v>
      </c>
      <c r="H136" s="135">
        <v>1</v>
      </c>
      <c r="I136" s="136"/>
      <c r="J136" s="137">
        <f>ROUND(I136*H136,2)</f>
        <v>0</v>
      </c>
      <c r="K136" s="133" t="s">
        <v>1</v>
      </c>
      <c r="L136" s="31"/>
      <c r="M136" s="138" t="s">
        <v>1</v>
      </c>
      <c r="N136" s="139" t="s">
        <v>45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891</v>
      </c>
      <c r="AT136" s="142" t="s">
        <v>132</v>
      </c>
      <c r="AU136" s="142" t="s">
        <v>90</v>
      </c>
      <c r="AY136" s="16" t="s">
        <v>130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88</v>
      </c>
      <c r="BK136" s="143">
        <f>ROUND(I136*H136,2)</f>
        <v>0</v>
      </c>
      <c r="BL136" s="16" t="s">
        <v>891</v>
      </c>
      <c r="BM136" s="142" t="s">
        <v>899</v>
      </c>
    </row>
    <row r="137" spans="2:65" s="1" customFormat="1" ht="11.25">
      <c r="B137" s="31"/>
      <c r="D137" s="144" t="s">
        <v>139</v>
      </c>
      <c r="F137" s="145" t="s">
        <v>898</v>
      </c>
      <c r="I137" s="146"/>
      <c r="L137" s="31"/>
      <c r="M137" s="147"/>
      <c r="T137" s="55"/>
      <c r="AT137" s="16" t="s">
        <v>139</v>
      </c>
      <c r="AU137" s="16" t="s">
        <v>90</v>
      </c>
    </row>
    <row r="138" spans="2:65" s="13" customFormat="1" ht="11.25">
      <c r="B138" s="156"/>
      <c r="D138" s="144" t="s">
        <v>143</v>
      </c>
      <c r="E138" s="157" t="s">
        <v>1</v>
      </c>
      <c r="F138" s="158" t="s">
        <v>88</v>
      </c>
      <c r="H138" s="159">
        <v>1</v>
      </c>
      <c r="I138" s="160"/>
      <c r="L138" s="156"/>
      <c r="M138" s="161"/>
      <c r="T138" s="162"/>
      <c r="AT138" s="157" t="s">
        <v>143</v>
      </c>
      <c r="AU138" s="157" t="s">
        <v>90</v>
      </c>
      <c r="AV138" s="13" t="s">
        <v>90</v>
      </c>
      <c r="AW138" s="13" t="s">
        <v>36</v>
      </c>
      <c r="AX138" s="13" t="s">
        <v>80</v>
      </c>
      <c r="AY138" s="157" t="s">
        <v>130</v>
      </c>
    </row>
    <row r="139" spans="2:65" s="1" customFormat="1" ht="16.5" customHeight="1">
      <c r="B139" s="31"/>
      <c r="C139" s="131" t="s">
        <v>268</v>
      </c>
      <c r="D139" s="131" t="s">
        <v>132</v>
      </c>
      <c r="E139" s="132" t="s">
        <v>900</v>
      </c>
      <c r="F139" s="133" t="s">
        <v>901</v>
      </c>
      <c r="G139" s="134" t="s">
        <v>889</v>
      </c>
      <c r="H139" s="135">
        <v>1</v>
      </c>
      <c r="I139" s="136"/>
      <c r="J139" s="137">
        <f>ROUND(I139*H139,2)</f>
        <v>0</v>
      </c>
      <c r="K139" s="133" t="s">
        <v>902</v>
      </c>
      <c r="L139" s="31"/>
      <c r="M139" s="138" t="s">
        <v>1</v>
      </c>
      <c r="N139" s="139" t="s">
        <v>45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137</v>
      </c>
      <c r="AT139" s="142" t="s">
        <v>132</v>
      </c>
      <c r="AU139" s="142" t="s">
        <v>90</v>
      </c>
      <c r="AY139" s="16" t="s">
        <v>130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88</v>
      </c>
      <c r="BK139" s="143">
        <f>ROUND(I139*H139,2)</f>
        <v>0</v>
      </c>
      <c r="BL139" s="16" t="s">
        <v>137</v>
      </c>
      <c r="BM139" s="142" t="s">
        <v>903</v>
      </c>
    </row>
    <row r="140" spans="2:65" s="1" customFormat="1" ht="11.25">
      <c r="B140" s="31"/>
      <c r="D140" s="144" t="s">
        <v>139</v>
      </c>
      <c r="F140" s="145" t="s">
        <v>901</v>
      </c>
      <c r="I140" s="146"/>
      <c r="L140" s="31"/>
      <c r="M140" s="147"/>
      <c r="T140" s="55"/>
      <c r="AT140" s="16" t="s">
        <v>139</v>
      </c>
      <c r="AU140" s="16" t="s">
        <v>90</v>
      </c>
    </row>
    <row r="141" spans="2:65" s="1" customFormat="1" ht="11.25">
      <c r="B141" s="31"/>
      <c r="D141" s="148" t="s">
        <v>141</v>
      </c>
      <c r="F141" s="149" t="s">
        <v>904</v>
      </c>
      <c r="I141" s="146"/>
      <c r="L141" s="31"/>
      <c r="M141" s="147"/>
      <c r="T141" s="55"/>
      <c r="AT141" s="16" t="s">
        <v>141</v>
      </c>
      <c r="AU141" s="16" t="s">
        <v>90</v>
      </c>
    </row>
    <row r="142" spans="2:65" s="11" customFormat="1" ht="22.9" customHeight="1">
      <c r="B142" s="119"/>
      <c r="D142" s="120" t="s">
        <v>79</v>
      </c>
      <c r="E142" s="129" t="s">
        <v>905</v>
      </c>
      <c r="F142" s="129" t="s">
        <v>906</v>
      </c>
      <c r="I142" s="122"/>
      <c r="J142" s="130">
        <f>BK142</f>
        <v>0</v>
      </c>
      <c r="L142" s="119"/>
      <c r="M142" s="124"/>
      <c r="P142" s="125">
        <f>SUM(P143:P152)</f>
        <v>0</v>
      </c>
      <c r="R142" s="125">
        <f>SUM(R143:R152)</f>
        <v>0</v>
      </c>
      <c r="T142" s="126">
        <f>SUM(T143:T152)</f>
        <v>0</v>
      </c>
      <c r="AR142" s="120" t="s">
        <v>178</v>
      </c>
      <c r="AT142" s="127" t="s">
        <v>79</v>
      </c>
      <c r="AU142" s="127" t="s">
        <v>88</v>
      </c>
      <c r="AY142" s="120" t="s">
        <v>130</v>
      </c>
      <c r="BK142" s="128">
        <f>SUM(BK143:BK152)</f>
        <v>0</v>
      </c>
    </row>
    <row r="143" spans="2:65" s="1" customFormat="1" ht="16.5" customHeight="1">
      <c r="B143" s="31"/>
      <c r="C143" s="131" t="s">
        <v>185</v>
      </c>
      <c r="D143" s="131" t="s">
        <v>132</v>
      </c>
      <c r="E143" s="132" t="s">
        <v>907</v>
      </c>
      <c r="F143" s="133" t="s">
        <v>908</v>
      </c>
      <c r="G143" s="134" t="s">
        <v>889</v>
      </c>
      <c r="H143" s="135">
        <v>1</v>
      </c>
      <c r="I143" s="136"/>
      <c r="J143" s="137">
        <f>ROUND(I143*H143,2)</f>
        <v>0</v>
      </c>
      <c r="K143" s="133" t="s">
        <v>1</v>
      </c>
      <c r="L143" s="31"/>
      <c r="M143" s="138" t="s">
        <v>1</v>
      </c>
      <c r="N143" s="139" t="s">
        <v>45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891</v>
      </c>
      <c r="AT143" s="142" t="s">
        <v>132</v>
      </c>
      <c r="AU143" s="142" t="s">
        <v>90</v>
      </c>
      <c r="AY143" s="16" t="s">
        <v>130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88</v>
      </c>
      <c r="BK143" s="143">
        <f>ROUND(I143*H143,2)</f>
        <v>0</v>
      </c>
      <c r="BL143" s="16" t="s">
        <v>891</v>
      </c>
      <c r="BM143" s="142" t="s">
        <v>909</v>
      </c>
    </row>
    <row r="144" spans="2:65" s="1" customFormat="1" ht="19.5">
      <c r="B144" s="31"/>
      <c r="D144" s="144" t="s">
        <v>139</v>
      </c>
      <c r="F144" s="145" t="s">
        <v>910</v>
      </c>
      <c r="I144" s="146"/>
      <c r="L144" s="31"/>
      <c r="M144" s="147"/>
      <c r="T144" s="55"/>
      <c r="AT144" s="16" t="s">
        <v>139</v>
      </c>
      <c r="AU144" s="16" t="s">
        <v>90</v>
      </c>
    </row>
    <row r="145" spans="2:65" s="12" customFormat="1" ht="11.25">
      <c r="B145" s="150"/>
      <c r="D145" s="144" t="s">
        <v>143</v>
      </c>
      <c r="E145" s="151" t="s">
        <v>1</v>
      </c>
      <c r="F145" s="152" t="s">
        <v>911</v>
      </c>
      <c r="H145" s="151" t="s">
        <v>1</v>
      </c>
      <c r="I145" s="153"/>
      <c r="L145" s="150"/>
      <c r="M145" s="154"/>
      <c r="T145" s="155"/>
      <c r="AT145" s="151" t="s">
        <v>143</v>
      </c>
      <c r="AU145" s="151" t="s">
        <v>90</v>
      </c>
      <c r="AV145" s="12" t="s">
        <v>88</v>
      </c>
      <c r="AW145" s="12" t="s">
        <v>36</v>
      </c>
      <c r="AX145" s="12" t="s">
        <v>80</v>
      </c>
      <c r="AY145" s="151" t="s">
        <v>130</v>
      </c>
    </row>
    <row r="146" spans="2:65" s="13" customFormat="1" ht="11.25">
      <c r="B146" s="156"/>
      <c r="D146" s="144" t="s">
        <v>143</v>
      </c>
      <c r="E146" s="157" t="s">
        <v>1</v>
      </c>
      <c r="F146" s="158" t="s">
        <v>88</v>
      </c>
      <c r="H146" s="159">
        <v>1</v>
      </c>
      <c r="I146" s="160"/>
      <c r="L146" s="156"/>
      <c r="M146" s="161"/>
      <c r="T146" s="162"/>
      <c r="AT146" s="157" t="s">
        <v>143</v>
      </c>
      <c r="AU146" s="157" t="s">
        <v>90</v>
      </c>
      <c r="AV146" s="13" t="s">
        <v>90</v>
      </c>
      <c r="AW146" s="13" t="s">
        <v>36</v>
      </c>
      <c r="AX146" s="13" t="s">
        <v>88</v>
      </c>
      <c r="AY146" s="157" t="s">
        <v>130</v>
      </c>
    </row>
    <row r="147" spans="2:65" s="1" customFormat="1" ht="16.5" customHeight="1">
      <c r="B147" s="31"/>
      <c r="C147" s="131" t="s">
        <v>194</v>
      </c>
      <c r="D147" s="131" t="s">
        <v>132</v>
      </c>
      <c r="E147" s="132" t="s">
        <v>912</v>
      </c>
      <c r="F147" s="133" t="s">
        <v>913</v>
      </c>
      <c r="G147" s="134" t="s">
        <v>881</v>
      </c>
      <c r="H147" s="135">
        <v>1</v>
      </c>
      <c r="I147" s="136"/>
      <c r="J147" s="137">
        <f>ROUND(I147*H147,2)</f>
        <v>0</v>
      </c>
      <c r="K147" s="133" t="s">
        <v>136</v>
      </c>
      <c r="L147" s="31"/>
      <c r="M147" s="138" t="s">
        <v>1</v>
      </c>
      <c r="N147" s="139" t="s">
        <v>45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891</v>
      </c>
      <c r="AT147" s="142" t="s">
        <v>132</v>
      </c>
      <c r="AU147" s="142" t="s">
        <v>90</v>
      </c>
      <c r="AY147" s="16" t="s">
        <v>130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88</v>
      </c>
      <c r="BK147" s="143">
        <f>ROUND(I147*H147,2)</f>
        <v>0</v>
      </c>
      <c r="BL147" s="16" t="s">
        <v>891</v>
      </c>
      <c r="BM147" s="142" t="s">
        <v>914</v>
      </c>
    </row>
    <row r="148" spans="2:65" s="1" customFormat="1" ht="11.25">
      <c r="B148" s="31"/>
      <c r="D148" s="144" t="s">
        <v>139</v>
      </c>
      <c r="F148" s="145" t="s">
        <v>913</v>
      </c>
      <c r="I148" s="146"/>
      <c r="L148" s="31"/>
      <c r="M148" s="147"/>
      <c r="T148" s="55"/>
      <c r="AT148" s="16" t="s">
        <v>139</v>
      </c>
      <c r="AU148" s="16" t="s">
        <v>90</v>
      </c>
    </row>
    <row r="149" spans="2:65" s="1" customFormat="1" ht="11.25">
      <c r="B149" s="31"/>
      <c r="D149" s="148" t="s">
        <v>141</v>
      </c>
      <c r="F149" s="149" t="s">
        <v>915</v>
      </c>
      <c r="I149" s="146"/>
      <c r="L149" s="31"/>
      <c r="M149" s="147"/>
      <c r="T149" s="55"/>
      <c r="AT149" s="16" t="s">
        <v>141</v>
      </c>
      <c r="AU149" s="16" t="s">
        <v>90</v>
      </c>
    </row>
    <row r="150" spans="2:65" s="1" customFormat="1" ht="16.5" customHeight="1">
      <c r="B150" s="31"/>
      <c r="C150" s="131" t="s">
        <v>204</v>
      </c>
      <c r="D150" s="131" t="s">
        <v>132</v>
      </c>
      <c r="E150" s="132" t="s">
        <v>916</v>
      </c>
      <c r="F150" s="133" t="s">
        <v>917</v>
      </c>
      <c r="G150" s="134" t="s">
        <v>881</v>
      </c>
      <c r="H150" s="135">
        <v>1</v>
      </c>
      <c r="I150" s="136"/>
      <c r="J150" s="137">
        <f>ROUND(I150*H150,2)</f>
        <v>0</v>
      </c>
      <c r="K150" s="133" t="s">
        <v>136</v>
      </c>
      <c r="L150" s="31"/>
      <c r="M150" s="138" t="s">
        <v>1</v>
      </c>
      <c r="N150" s="139" t="s">
        <v>45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891</v>
      </c>
      <c r="AT150" s="142" t="s">
        <v>132</v>
      </c>
      <c r="AU150" s="142" t="s">
        <v>90</v>
      </c>
      <c r="AY150" s="16" t="s">
        <v>130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88</v>
      </c>
      <c r="BK150" s="143">
        <f>ROUND(I150*H150,2)</f>
        <v>0</v>
      </c>
      <c r="BL150" s="16" t="s">
        <v>891</v>
      </c>
      <c r="BM150" s="142" t="s">
        <v>918</v>
      </c>
    </row>
    <row r="151" spans="2:65" s="1" customFormat="1" ht="11.25">
      <c r="B151" s="31"/>
      <c r="D151" s="144" t="s">
        <v>139</v>
      </c>
      <c r="F151" s="145" t="s">
        <v>917</v>
      </c>
      <c r="I151" s="146"/>
      <c r="L151" s="31"/>
      <c r="M151" s="147"/>
      <c r="T151" s="55"/>
      <c r="AT151" s="16" t="s">
        <v>139</v>
      </c>
      <c r="AU151" s="16" t="s">
        <v>90</v>
      </c>
    </row>
    <row r="152" spans="2:65" s="1" customFormat="1" ht="11.25">
      <c r="B152" s="31"/>
      <c r="D152" s="148" t="s">
        <v>141</v>
      </c>
      <c r="F152" s="149" t="s">
        <v>919</v>
      </c>
      <c r="I152" s="146"/>
      <c r="L152" s="31"/>
      <c r="M152" s="147"/>
      <c r="T152" s="55"/>
      <c r="AT152" s="16" t="s">
        <v>141</v>
      </c>
      <c r="AU152" s="16" t="s">
        <v>90</v>
      </c>
    </row>
    <row r="153" spans="2:65" s="11" customFormat="1" ht="22.9" customHeight="1">
      <c r="B153" s="119"/>
      <c r="D153" s="120" t="s">
        <v>79</v>
      </c>
      <c r="E153" s="129" t="s">
        <v>920</v>
      </c>
      <c r="F153" s="129" t="s">
        <v>921</v>
      </c>
      <c r="I153" s="122"/>
      <c r="J153" s="130">
        <f>BK153</f>
        <v>0</v>
      </c>
      <c r="L153" s="119"/>
      <c r="M153" s="124"/>
      <c r="P153" s="125">
        <f>SUM(P154:P162)</f>
        <v>0</v>
      </c>
      <c r="R153" s="125">
        <f>SUM(R154:R162)</f>
        <v>0</v>
      </c>
      <c r="T153" s="126">
        <f>SUM(T154:T162)</f>
        <v>0</v>
      </c>
      <c r="AR153" s="120" t="s">
        <v>178</v>
      </c>
      <c r="AT153" s="127" t="s">
        <v>79</v>
      </c>
      <c r="AU153" s="127" t="s">
        <v>88</v>
      </c>
      <c r="AY153" s="120" t="s">
        <v>130</v>
      </c>
      <c r="BK153" s="128">
        <f>SUM(BK154:BK162)</f>
        <v>0</v>
      </c>
    </row>
    <row r="154" spans="2:65" s="1" customFormat="1" ht="16.5" customHeight="1">
      <c r="B154" s="31"/>
      <c r="C154" s="131" t="s">
        <v>7</v>
      </c>
      <c r="D154" s="131" t="s">
        <v>132</v>
      </c>
      <c r="E154" s="132" t="s">
        <v>922</v>
      </c>
      <c r="F154" s="133" t="s">
        <v>923</v>
      </c>
      <c r="G154" s="134" t="s">
        <v>889</v>
      </c>
      <c r="H154" s="135">
        <v>1</v>
      </c>
      <c r="I154" s="136"/>
      <c r="J154" s="137">
        <f>ROUND(I154*H154,2)</f>
        <v>0</v>
      </c>
      <c r="K154" s="133" t="s">
        <v>890</v>
      </c>
      <c r="L154" s="31"/>
      <c r="M154" s="138" t="s">
        <v>1</v>
      </c>
      <c r="N154" s="139" t="s">
        <v>45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891</v>
      </c>
      <c r="AT154" s="142" t="s">
        <v>132</v>
      </c>
      <c r="AU154" s="142" t="s">
        <v>90</v>
      </c>
      <c r="AY154" s="16" t="s">
        <v>130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88</v>
      </c>
      <c r="BK154" s="143">
        <f>ROUND(I154*H154,2)</f>
        <v>0</v>
      </c>
      <c r="BL154" s="16" t="s">
        <v>891</v>
      </c>
      <c r="BM154" s="142" t="s">
        <v>924</v>
      </c>
    </row>
    <row r="155" spans="2:65" s="1" customFormat="1" ht="11.25">
      <c r="B155" s="31"/>
      <c r="D155" s="144" t="s">
        <v>139</v>
      </c>
      <c r="F155" s="145" t="s">
        <v>923</v>
      </c>
      <c r="I155" s="146"/>
      <c r="L155" s="31"/>
      <c r="M155" s="147"/>
      <c r="T155" s="55"/>
      <c r="AT155" s="16" t="s">
        <v>139</v>
      </c>
      <c r="AU155" s="16" t="s">
        <v>90</v>
      </c>
    </row>
    <row r="156" spans="2:65" s="1" customFormat="1" ht="11.25">
      <c r="B156" s="31"/>
      <c r="D156" s="148" t="s">
        <v>141</v>
      </c>
      <c r="F156" s="149" t="s">
        <v>925</v>
      </c>
      <c r="I156" s="146"/>
      <c r="L156" s="31"/>
      <c r="M156" s="147"/>
      <c r="T156" s="55"/>
      <c r="AT156" s="16" t="s">
        <v>141</v>
      </c>
      <c r="AU156" s="16" t="s">
        <v>90</v>
      </c>
    </row>
    <row r="157" spans="2:65" s="1" customFormat="1" ht="16.5" customHeight="1">
      <c r="B157" s="31"/>
      <c r="C157" s="131" t="s">
        <v>211</v>
      </c>
      <c r="D157" s="131" t="s">
        <v>132</v>
      </c>
      <c r="E157" s="132" t="s">
        <v>926</v>
      </c>
      <c r="F157" s="133" t="s">
        <v>927</v>
      </c>
      <c r="G157" s="134" t="s">
        <v>889</v>
      </c>
      <c r="H157" s="135">
        <v>1</v>
      </c>
      <c r="I157" s="136"/>
      <c r="J157" s="137">
        <f>ROUND(I157*H157,2)</f>
        <v>0</v>
      </c>
      <c r="K157" s="133" t="s">
        <v>890</v>
      </c>
      <c r="L157" s="31"/>
      <c r="M157" s="138" t="s">
        <v>1</v>
      </c>
      <c r="N157" s="139" t="s">
        <v>45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891</v>
      </c>
      <c r="AT157" s="142" t="s">
        <v>132</v>
      </c>
      <c r="AU157" s="142" t="s">
        <v>90</v>
      </c>
      <c r="AY157" s="16" t="s">
        <v>130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88</v>
      </c>
      <c r="BK157" s="143">
        <f>ROUND(I157*H157,2)</f>
        <v>0</v>
      </c>
      <c r="BL157" s="16" t="s">
        <v>891</v>
      </c>
      <c r="BM157" s="142" t="s">
        <v>928</v>
      </c>
    </row>
    <row r="158" spans="2:65" s="1" customFormat="1" ht="11.25">
      <c r="B158" s="31"/>
      <c r="D158" s="144" t="s">
        <v>139</v>
      </c>
      <c r="F158" s="145" t="s">
        <v>929</v>
      </c>
      <c r="I158" s="146"/>
      <c r="L158" s="31"/>
      <c r="M158" s="147"/>
      <c r="T158" s="55"/>
      <c r="AT158" s="16" t="s">
        <v>139</v>
      </c>
      <c r="AU158" s="16" t="s">
        <v>90</v>
      </c>
    </row>
    <row r="159" spans="2:65" s="1" customFormat="1" ht="11.25">
      <c r="B159" s="31"/>
      <c r="D159" s="148" t="s">
        <v>141</v>
      </c>
      <c r="F159" s="149" t="s">
        <v>930</v>
      </c>
      <c r="I159" s="146"/>
      <c r="L159" s="31"/>
      <c r="M159" s="147"/>
      <c r="T159" s="55"/>
      <c r="AT159" s="16" t="s">
        <v>141</v>
      </c>
      <c r="AU159" s="16" t="s">
        <v>90</v>
      </c>
    </row>
    <row r="160" spans="2:65" s="1" customFormat="1" ht="16.5" customHeight="1">
      <c r="B160" s="31"/>
      <c r="C160" s="131" t="s">
        <v>221</v>
      </c>
      <c r="D160" s="131" t="s">
        <v>132</v>
      </c>
      <c r="E160" s="132" t="s">
        <v>931</v>
      </c>
      <c r="F160" s="133" t="s">
        <v>932</v>
      </c>
      <c r="G160" s="134" t="s">
        <v>889</v>
      </c>
      <c r="H160" s="135">
        <v>1</v>
      </c>
      <c r="I160" s="136"/>
      <c r="J160" s="137">
        <f>ROUND(I160*H160,2)</f>
        <v>0</v>
      </c>
      <c r="K160" s="133" t="s">
        <v>890</v>
      </c>
      <c r="L160" s="31"/>
      <c r="M160" s="138" t="s">
        <v>1</v>
      </c>
      <c r="N160" s="139" t="s">
        <v>45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891</v>
      </c>
      <c r="AT160" s="142" t="s">
        <v>132</v>
      </c>
      <c r="AU160" s="142" t="s">
        <v>90</v>
      </c>
      <c r="AY160" s="16" t="s">
        <v>130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88</v>
      </c>
      <c r="BK160" s="143">
        <f>ROUND(I160*H160,2)</f>
        <v>0</v>
      </c>
      <c r="BL160" s="16" t="s">
        <v>891</v>
      </c>
      <c r="BM160" s="142" t="s">
        <v>933</v>
      </c>
    </row>
    <row r="161" spans="2:65" s="1" customFormat="1" ht="11.25">
      <c r="B161" s="31"/>
      <c r="D161" s="144" t="s">
        <v>139</v>
      </c>
      <c r="F161" s="145" t="s">
        <v>934</v>
      </c>
      <c r="I161" s="146"/>
      <c r="L161" s="31"/>
      <c r="M161" s="147"/>
      <c r="T161" s="55"/>
      <c r="AT161" s="16" t="s">
        <v>139</v>
      </c>
      <c r="AU161" s="16" t="s">
        <v>90</v>
      </c>
    </row>
    <row r="162" spans="2:65" s="1" customFormat="1" ht="11.25">
      <c r="B162" s="31"/>
      <c r="D162" s="148" t="s">
        <v>141</v>
      </c>
      <c r="F162" s="149" t="s">
        <v>935</v>
      </c>
      <c r="I162" s="146"/>
      <c r="L162" s="31"/>
      <c r="M162" s="147"/>
      <c r="T162" s="55"/>
      <c r="AT162" s="16" t="s">
        <v>141</v>
      </c>
      <c r="AU162" s="16" t="s">
        <v>90</v>
      </c>
    </row>
    <row r="163" spans="2:65" s="11" customFormat="1" ht="22.9" customHeight="1">
      <c r="B163" s="119"/>
      <c r="D163" s="120" t="s">
        <v>79</v>
      </c>
      <c r="E163" s="129" t="s">
        <v>936</v>
      </c>
      <c r="F163" s="129" t="s">
        <v>937</v>
      </c>
      <c r="I163" s="122"/>
      <c r="J163" s="130">
        <f>BK163</f>
        <v>0</v>
      </c>
      <c r="L163" s="119"/>
      <c r="M163" s="124"/>
      <c r="P163" s="125">
        <f>SUM(P164:P170)</f>
        <v>0</v>
      </c>
      <c r="R163" s="125">
        <f>SUM(R164:R170)</f>
        <v>0</v>
      </c>
      <c r="T163" s="126">
        <f>SUM(T164:T170)</f>
        <v>0</v>
      </c>
      <c r="AR163" s="120" t="s">
        <v>178</v>
      </c>
      <c r="AT163" s="127" t="s">
        <v>79</v>
      </c>
      <c r="AU163" s="127" t="s">
        <v>88</v>
      </c>
      <c r="AY163" s="120" t="s">
        <v>130</v>
      </c>
      <c r="BK163" s="128">
        <f>SUM(BK164:BK170)</f>
        <v>0</v>
      </c>
    </row>
    <row r="164" spans="2:65" s="1" customFormat="1" ht="16.5" customHeight="1">
      <c r="B164" s="31"/>
      <c r="C164" s="131" t="s">
        <v>228</v>
      </c>
      <c r="D164" s="131" t="s">
        <v>132</v>
      </c>
      <c r="E164" s="132" t="s">
        <v>938</v>
      </c>
      <c r="F164" s="133" t="s">
        <v>939</v>
      </c>
      <c r="G164" s="134" t="s">
        <v>135</v>
      </c>
      <c r="H164" s="135">
        <v>180375</v>
      </c>
      <c r="I164" s="136"/>
      <c r="J164" s="137">
        <f>ROUND(I164*H164,2)</f>
        <v>0</v>
      </c>
      <c r="K164" s="133" t="s">
        <v>136</v>
      </c>
      <c r="L164" s="31"/>
      <c r="M164" s="138" t="s">
        <v>1</v>
      </c>
      <c r="N164" s="139" t="s">
        <v>45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891</v>
      </c>
      <c r="AT164" s="142" t="s">
        <v>132</v>
      </c>
      <c r="AU164" s="142" t="s">
        <v>90</v>
      </c>
      <c r="AY164" s="16" t="s">
        <v>130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88</v>
      </c>
      <c r="BK164" s="143">
        <f>ROUND(I164*H164,2)</f>
        <v>0</v>
      </c>
      <c r="BL164" s="16" t="s">
        <v>891</v>
      </c>
      <c r="BM164" s="142" t="s">
        <v>940</v>
      </c>
    </row>
    <row r="165" spans="2:65" s="1" customFormat="1" ht="11.25">
      <c r="B165" s="31"/>
      <c r="D165" s="144" t="s">
        <v>139</v>
      </c>
      <c r="F165" s="145" t="s">
        <v>939</v>
      </c>
      <c r="I165" s="146"/>
      <c r="L165" s="31"/>
      <c r="M165" s="147"/>
      <c r="T165" s="55"/>
      <c r="AT165" s="16" t="s">
        <v>139</v>
      </c>
      <c r="AU165" s="16" t="s">
        <v>90</v>
      </c>
    </row>
    <row r="166" spans="2:65" s="1" customFormat="1" ht="11.25">
      <c r="B166" s="31"/>
      <c r="D166" s="148" t="s">
        <v>141</v>
      </c>
      <c r="F166" s="149" t="s">
        <v>941</v>
      </c>
      <c r="I166" s="146"/>
      <c r="L166" s="31"/>
      <c r="M166" s="147"/>
      <c r="T166" s="55"/>
      <c r="AT166" s="16" t="s">
        <v>141</v>
      </c>
      <c r="AU166" s="16" t="s">
        <v>90</v>
      </c>
    </row>
    <row r="167" spans="2:65" s="12" customFormat="1" ht="11.25">
      <c r="B167" s="150"/>
      <c r="D167" s="144" t="s">
        <v>143</v>
      </c>
      <c r="E167" s="151" t="s">
        <v>1</v>
      </c>
      <c r="F167" s="152" t="s">
        <v>942</v>
      </c>
      <c r="H167" s="151" t="s">
        <v>1</v>
      </c>
      <c r="I167" s="153"/>
      <c r="L167" s="150"/>
      <c r="M167" s="154"/>
      <c r="T167" s="155"/>
      <c r="AT167" s="151" t="s">
        <v>143</v>
      </c>
      <c r="AU167" s="151" t="s">
        <v>90</v>
      </c>
      <c r="AV167" s="12" t="s">
        <v>88</v>
      </c>
      <c r="AW167" s="12" t="s">
        <v>36</v>
      </c>
      <c r="AX167" s="12" t="s">
        <v>80</v>
      </c>
      <c r="AY167" s="151" t="s">
        <v>130</v>
      </c>
    </row>
    <row r="168" spans="2:65" s="12" customFormat="1" ht="11.25">
      <c r="B168" s="150"/>
      <c r="D168" s="144" t="s">
        <v>143</v>
      </c>
      <c r="E168" s="151" t="s">
        <v>1</v>
      </c>
      <c r="F168" s="152" t="s">
        <v>943</v>
      </c>
      <c r="H168" s="151" t="s">
        <v>1</v>
      </c>
      <c r="I168" s="153"/>
      <c r="L168" s="150"/>
      <c r="M168" s="154"/>
      <c r="T168" s="155"/>
      <c r="AT168" s="151" t="s">
        <v>143</v>
      </c>
      <c r="AU168" s="151" t="s">
        <v>90</v>
      </c>
      <c r="AV168" s="12" t="s">
        <v>88</v>
      </c>
      <c r="AW168" s="12" t="s">
        <v>36</v>
      </c>
      <c r="AX168" s="12" t="s">
        <v>80</v>
      </c>
      <c r="AY168" s="151" t="s">
        <v>130</v>
      </c>
    </row>
    <row r="169" spans="2:65" s="13" customFormat="1" ht="11.25">
      <c r="B169" s="156"/>
      <c r="D169" s="144" t="s">
        <v>143</v>
      </c>
      <c r="E169" s="157" t="s">
        <v>1</v>
      </c>
      <c r="F169" s="158" t="s">
        <v>944</v>
      </c>
      <c r="H169" s="159">
        <v>180375</v>
      </c>
      <c r="I169" s="160"/>
      <c r="L169" s="156"/>
      <c r="M169" s="161"/>
      <c r="T169" s="162"/>
      <c r="AT169" s="157" t="s">
        <v>143</v>
      </c>
      <c r="AU169" s="157" t="s">
        <v>90</v>
      </c>
      <c r="AV169" s="13" t="s">
        <v>90</v>
      </c>
      <c r="AW169" s="13" t="s">
        <v>36</v>
      </c>
      <c r="AX169" s="13" t="s">
        <v>80</v>
      </c>
      <c r="AY169" s="157" t="s">
        <v>130</v>
      </c>
    </row>
    <row r="170" spans="2:65" s="14" customFormat="1" ht="11.25">
      <c r="B170" s="163"/>
      <c r="D170" s="144" t="s">
        <v>143</v>
      </c>
      <c r="E170" s="164" t="s">
        <v>1</v>
      </c>
      <c r="F170" s="165" t="s">
        <v>147</v>
      </c>
      <c r="H170" s="166">
        <v>180375</v>
      </c>
      <c r="I170" s="167"/>
      <c r="L170" s="163"/>
      <c r="M170" s="183"/>
      <c r="N170" s="184"/>
      <c r="O170" s="184"/>
      <c r="P170" s="184"/>
      <c r="Q170" s="184"/>
      <c r="R170" s="184"/>
      <c r="S170" s="184"/>
      <c r="T170" s="185"/>
      <c r="AT170" s="164" t="s">
        <v>143</v>
      </c>
      <c r="AU170" s="164" t="s">
        <v>90</v>
      </c>
      <c r="AV170" s="14" t="s">
        <v>137</v>
      </c>
      <c r="AW170" s="14" t="s">
        <v>36</v>
      </c>
      <c r="AX170" s="14" t="s">
        <v>88</v>
      </c>
      <c r="AY170" s="164" t="s">
        <v>130</v>
      </c>
    </row>
    <row r="171" spans="2:65" s="1" customFormat="1" ht="6.95" customHeight="1"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31"/>
    </row>
  </sheetData>
  <sheetProtection algorithmName="SHA-512" hashValue="EYl6wnY+jTiioFA2KoOGnZWhnjxRhbNQiZyiC7c3lVjZo/TRdefi3bjOfXc46mXRT+MepPuaGiBhdKbrSq4QjQ==" saltValue="412Tta+QKmPaVmTTL7i2fr5drTNGx79xXEE/RvJu3+Yo8QuompoJC4Gk8sKfZo8rI97ebVAunFt5ZutFkMhVZQ==" spinCount="100000" sheet="1" objects="1" scenarios="1" formatColumns="0" formatRows="0" autoFilter="0"/>
  <autoFilter ref="C120:K170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32" r:id="rId1" xr:uid="{00000000-0004-0000-0200-000000000000}"/>
    <hyperlink ref="F141" r:id="rId2" xr:uid="{00000000-0004-0000-0200-000001000000}"/>
    <hyperlink ref="F149" r:id="rId3" xr:uid="{00000000-0004-0000-0200-000002000000}"/>
    <hyperlink ref="F152" r:id="rId4" xr:uid="{00000000-0004-0000-0200-000003000000}"/>
    <hyperlink ref="F156" r:id="rId5" xr:uid="{00000000-0004-0000-0200-000004000000}"/>
    <hyperlink ref="F159" r:id="rId6" xr:uid="{00000000-0004-0000-0200-000005000000}"/>
    <hyperlink ref="F162" r:id="rId7" xr:uid="{00000000-0004-0000-0200-000006000000}"/>
    <hyperlink ref="F166" r:id="rId8" xr:uid="{00000000-0004-0000-02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851-01 - IO 01 - Kanalizace</vt:lpstr>
      <vt:lpstr>851-10 - VON 01 - Vedlejč...</vt:lpstr>
      <vt:lpstr>'851-01 - IO 01 - Kanalizace'!Názvy_tisku</vt:lpstr>
      <vt:lpstr>'851-10 - VON 01 - Vedlejč...'!Názvy_tisku</vt:lpstr>
      <vt:lpstr>'Rekapitulace stavby'!Názvy_tisku</vt:lpstr>
      <vt:lpstr>'851-01 - IO 01 - Kanalizace'!Oblast_tisku</vt:lpstr>
      <vt:lpstr>'851-10 - VON 01 - Vedlejč...'!Oblast_tisku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2024-05-06T09:40:40Z</dcterms:created>
  <dcterms:modified xsi:type="dcterms:W3CDTF">2024-05-06T09:50:36Z</dcterms:modified>
</cp:coreProperties>
</file>